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pcdeloitte-my.sharepoint.com/personal/sritwara_deloitte_com/Documents/Desktop/yuasa 2025/YE2025/softfile send to client/"/>
    </mc:Choice>
  </mc:AlternateContent>
  <xr:revisionPtr revIDLastSave="2" documentId="13_ncr:1_{F54E8B76-AC1D-4EE8-BF5C-6A10275A1A89}" xr6:coauthVersionLast="47" xr6:coauthVersionMax="47" xr10:uidLastSave="{B46064A7-8DB2-49AA-863A-A80E36E14277}"/>
  <bookViews>
    <workbookView xWindow="-110" yWindow="-110" windowWidth="19420" windowHeight="11500" xr2:uid="{BEBB9E52-8986-4A21-B9B4-4E937F026530}"/>
  </bookViews>
  <sheets>
    <sheet name="BS (สินทรัพย์)" sheetId="9" r:id="rId1"/>
    <sheet name="BS (หนี้สินและทุน)" sheetId="10" r:id="rId2"/>
    <sheet name="PL" sheetId="11" r:id="rId3"/>
    <sheet name="SE Separate" sheetId="12" r:id="rId4"/>
    <sheet name="CF 1" sheetId="13" r:id="rId5"/>
  </sheets>
  <definedNames>
    <definedName name="AS2DocOpenMode" hidden="1">"AS2DocumentEdit"</definedName>
    <definedName name="ำต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2" i="13" l="1"/>
  <c r="D52" i="13"/>
  <c r="D54" i="13" s="1"/>
  <c r="F50" i="13"/>
  <c r="D50" i="13"/>
  <c r="D39" i="13"/>
  <c r="F39" i="13"/>
  <c r="F54" i="13" l="1"/>
  <c r="E29" i="11"/>
  <c r="C29" i="11"/>
  <c r="F10" i="13" l="1"/>
  <c r="D10" i="13"/>
  <c r="M20" i="12"/>
  <c r="M19" i="12"/>
  <c r="M15" i="12"/>
  <c r="M14" i="12"/>
  <c r="M13" i="12"/>
  <c r="K16" i="12"/>
  <c r="K18" i="12" s="1"/>
  <c r="I16" i="12"/>
  <c r="I18" i="12" s="1"/>
  <c r="I21" i="12" s="1"/>
  <c r="G16" i="12"/>
  <c r="G18" i="12" s="1"/>
  <c r="G21" i="12" s="1"/>
  <c r="E16" i="12"/>
  <c r="E18" i="12" s="1"/>
  <c r="E21" i="12" s="1"/>
  <c r="K21" i="12" l="1"/>
  <c r="M18" i="12"/>
  <c r="M21" i="12" s="1"/>
  <c r="M16" i="12"/>
  <c r="E16" i="11" l="1"/>
  <c r="C16" i="11"/>
  <c r="E31" i="10"/>
  <c r="C31" i="10"/>
  <c r="C13" i="9"/>
  <c r="E30" i="11"/>
  <c r="C30" i="11"/>
  <c r="E10" i="11"/>
  <c r="C10" i="11"/>
  <c r="E17" i="10"/>
  <c r="C17" i="10"/>
  <c r="E12" i="10"/>
  <c r="C12" i="10"/>
  <c r="E24" i="9"/>
  <c r="C24" i="9"/>
  <c r="E13" i="9"/>
  <c r="C17" i="11" l="1"/>
  <c r="C19" i="11"/>
  <c r="C21" i="11" s="1"/>
  <c r="E17" i="11"/>
  <c r="E19" i="11" s="1"/>
  <c r="E21" i="11" s="1"/>
  <c r="C18" i="10"/>
  <c r="C32" i="10" s="1"/>
  <c r="E18" i="10"/>
  <c r="E32" i="10" s="1"/>
  <c r="C25" i="9"/>
  <c r="E25" i="9"/>
  <c r="E34" i="11" l="1"/>
  <c r="F8" i="13"/>
  <c r="F19" i="13" s="1"/>
  <c r="F30" i="13" s="1"/>
  <c r="F34" i="13" s="1"/>
  <c r="C34" i="11"/>
  <c r="D8" i="13"/>
  <c r="D19" i="13" s="1"/>
  <c r="D30" i="13" s="1"/>
  <c r="D34" i="13" s="1"/>
  <c r="E31" i="11"/>
  <c r="C31" i="11"/>
</calcChain>
</file>

<file path=xl/sharedStrings.xml><?xml version="1.0" encoding="utf-8"?>
<sst xmlns="http://schemas.openxmlformats.org/spreadsheetml/2006/main" count="184" uniqueCount="139">
  <si>
    <t xml:space="preserve">YUASA  BATTERY  (THAILAND)  PUBLIC  COMPANY  LIMITED </t>
  </si>
  <si>
    <t>STATEMENTS  OF  FINANCIAL  POSITION</t>
  </si>
  <si>
    <t>AS  AT  DECEMBER  31,  2025</t>
  </si>
  <si>
    <t>UNIT : BAHT</t>
  </si>
  <si>
    <t>Notes</t>
  </si>
  <si>
    <t>2025</t>
  </si>
  <si>
    <t>2024</t>
  </si>
  <si>
    <t>ASSETS</t>
  </si>
  <si>
    <t>CURRENT  ASSETS</t>
  </si>
  <si>
    <t>Cash and cash equivalents</t>
  </si>
  <si>
    <t>Trade and other current receivables</t>
  </si>
  <si>
    <t>Inventories</t>
  </si>
  <si>
    <t>Other current assets</t>
  </si>
  <si>
    <t>Total Current Assets</t>
  </si>
  <si>
    <t>NON-CURRENT  ASSETS</t>
  </si>
  <si>
    <t>Trade and other non-current receivables</t>
  </si>
  <si>
    <t>-</t>
  </si>
  <si>
    <t>Advances for purchases of fixed assets</t>
  </si>
  <si>
    <t>Investment property</t>
  </si>
  <si>
    <t xml:space="preserve">Property, plant and equipment </t>
  </si>
  <si>
    <t>Right-of-use assets</t>
  </si>
  <si>
    <t xml:space="preserve">Intangible assets </t>
  </si>
  <si>
    <t>Deferred tax assets</t>
  </si>
  <si>
    <t>Other non-current assets</t>
  </si>
  <si>
    <t>Total Non-current Assets</t>
  </si>
  <si>
    <t>TOTAL  ASSETS</t>
  </si>
  <si>
    <t>Notes to the financial statements form an integral part of these statements</t>
  </si>
  <si>
    <r>
      <t xml:space="preserve">STATEMENTS  OF  FINANCIAL  POSITION  </t>
    </r>
    <r>
      <rPr>
        <sz val="8"/>
        <rFont val="Times New Roman"/>
        <family val="1"/>
      </rPr>
      <t>(CONTINUED)</t>
    </r>
  </si>
  <si>
    <t>LIABILITIES  AND  SHAREHOLDERS’  EQUITY</t>
  </si>
  <si>
    <t>CURRENT  LIABILITIES</t>
  </si>
  <si>
    <t>Trade and other current payables</t>
  </si>
  <si>
    <t>Current portion of lease liabilities</t>
  </si>
  <si>
    <t>Corporate income tax payable</t>
  </si>
  <si>
    <t>Total Current Liabilities</t>
  </si>
  <si>
    <t>NON-CURRENT  LIABILITIES</t>
  </si>
  <si>
    <t>Lease liabilities</t>
  </si>
  <si>
    <t>Non-current provisions for employee benefits</t>
  </si>
  <si>
    <t>Total Non-current Liabilities</t>
  </si>
  <si>
    <t>TOTAL  LIABILITIES</t>
  </si>
  <si>
    <t>SHAREHOLDERS’  EQUITY</t>
  </si>
  <si>
    <t>SHARE  CAPITAL</t>
  </si>
  <si>
    <t>Authorized share capital</t>
  </si>
  <si>
    <t>107,625,000 ordinary shares of Baht 1 each</t>
  </si>
  <si>
    <t xml:space="preserve">Issued and paid-up share capital </t>
  </si>
  <si>
    <t>107,625,000 ordinary shares of Baht 1 each, fully paid</t>
  </si>
  <si>
    <t>Share premium on ordinary shares</t>
  </si>
  <si>
    <t>RETAINED  EARNINGS</t>
  </si>
  <si>
    <t xml:space="preserve">   Appropriated</t>
  </si>
  <si>
    <t>Legal reserve</t>
  </si>
  <si>
    <t xml:space="preserve">   Unappropriated</t>
  </si>
  <si>
    <t>TOTAL  SHAREHOLDERS’  EQUITY</t>
  </si>
  <si>
    <t>TOTAL  LIABILITIES  AND  SHAREHOLDERS’  EQUITY</t>
  </si>
  <si>
    <t>YUASA  BATTERY  (THAILAND)  PUBLIC  COMPANY  LIMITED</t>
  </si>
  <si>
    <t>STATEMENTS  OF  PROFIT  OR  LOSS  AND  OTHER  COMPREHENSIVE  INCOME</t>
  </si>
  <si>
    <r>
      <t xml:space="preserve">FOR  THE  YEAR  ENDED  DECEMBER  </t>
    </r>
    <r>
      <rPr>
        <b/>
        <sz val="9"/>
        <rFont val="Times New Roman"/>
        <family val="1"/>
      </rPr>
      <t>31,  2025</t>
    </r>
  </si>
  <si>
    <t>REVENUES</t>
  </si>
  <si>
    <t>Revenue from sale of goods</t>
  </si>
  <si>
    <t>Other income</t>
  </si>
  <si>
    <t>Total Revenues</t>
  </si>
  <si>
    <t>EXPENSES</t>
  </si>
  <si>
    <t>Costs of sales</t>
  </si>
  <si>
    <t>Distribution costs</t>
  </si>
  <si>
    <t>Administrative expenses</t>
  </si>
  <si>
    <t>Total Expenses</t>
  </si>
  <si>
    <t>Profit from operating activities</t>
  </si>
  <si>
    <t>Finance costs</t>
  </si>
  <si>
    <t>Profit before income tax</t>
  </si>
  <si>
    <t>Tax expense</t>
  </si>
  <si>
    <t xml:space="preserve">PROFIT  FOR  THE  YEAR </t>
  </si>
  <si>
    <t>OTHER  COMPREHENSIVE  INCOME  (EXPENSE)</t>
  </si>
  <si>
    <t>Items that will not be reclassified to profit or loss</t>
  </si>
  <si>
    <t>Losses on re-measurements of defined benefit plans</t>
  </si>
  <si>
    <t>Income tax relating to items that will not be reclassified</t>
  </si>
  <si>
    <t xml:space="preserve"> to profit or loss</t>
  </si>
  <si>
    <t>Total items that will not be reclassified to profit or loss</t>
  </si>
  <si>
    <t xml:space="preserve">  net of tax</t>
  </si>
  <si>
    <t>Other comprehensive income (expense) for the year, net of tax</t>
  </si>
  <si>
    <t>Total comprehensive income for the year</t>
  </si>
  <si>
    <t>Earnings per share</t>
  </si>
  <si>
    <t xml:space="preserve">   Basic earnings per share</t>
  </si>
  <si>
    <r>
      <t xml:space="preserve">STATEMENTS  OF  CHANGES  IN  SHAREHOLDERS’  EQUITY  </t>
    </r>
    <r>
      <rPr>
        <sz val="10"/>
        <rFont val="Times New Roman"/>
        <family val="1"/>
      </rPr>
      <t>(CONTINUED)</t>
    </r>
  </si>
  <si>
    <r>
      <t xml:space="preserve">FOR  THE  YEAR  ENDED  DECEMBER </t>
    </r>
    <r>
      <rPr>
        <b/>
        <sz val="11"/>
        <rFont val="Times New Roman"/>
        <family val="1"/>
      </rPr>
      <t xml:space="preserve"> 31,  2025</t>
    </r>
  </si>
  <si>
    <t>Retained earnings</t>
  </si>
  <si>
    <t>Appropriated</t>
  </si>
  <si>
    <t>Issued and</t>
  </si>
  <si>
    <t>Total</t>
  </si>
  <si>
    <t>paid-up</t>
  </si>
  <si>
    <t>Share</t>
  </si>
  <si>
    <t>Legal</t>
  </si>
  <si>
    <t>shareholders’</t>
  </si>
  <si>
    <t>Note</t>
  </si>
  <si>
    <t>share capital</t>
  </si>
  <si>
    <t>premium</t>
  </si>
  <si>
    <t>reserve</t>
  </si>
  <si>
    <t>Unappropriated</t>
  </si>
  <si>
    <t>equity</t>
  </si>
  <si>
    <t>Balance as at January 1, 2024</t>
  </si>
  <si>
    <t xml:space="preserve">Dividend paid  </t>
  </si>
  <si>
    <t>Balance as at December 31, 2024</t>
  </si>
  <si>
    <t>Balance as at January 1, 2025</t>
  </si>
  <si>
    <t>Balance as at December 31, 2025</t>
  </si>
  <si>
    <t>STATEMENTS  OF  CASH  FLOWS</t>
  </si>
  <si>
    <r>
      <t xml:space="preserve">FOR  THE  YEAR  ENDED  DECEMBER </t>
    </r>
    <r>
      <rPr>
        <b/>
        <sz val="10"/>
        <rFont val="Times New Roman"/>
        <family val="1"/>
      </rPr>
      <t xml:space="preserve"> 31,  2025</t>
    </r>
  </si>
  <si>
    <t>CASH  FLOWS  FROM  OPERATING  ACTIVITIES</t>
  </si>
  <si>
    <t>Profit for the year</t>
  </si>
  <si>
    <t>Adjustments for</t>
  </si>
  <si>
    <t>Income tax expense</t>
  </si>
  <si>
    <t xml:space="preserve">Reversal of impairment loss recognized in profit or loss </t>
  </si>
  <si>
    <t>Loss on values in goods adjustment (reversal)</t>
  </si>
  <si>
    <t>Loss on sales/disposal of machinery and equipment</t>
  </si>
  <si>
    <t xml:space="preserve">Provisions for employee benefits </t>
  </si>
  <si>
    <t>Unrealized loss (gain) on exchange rates</t>
  </si>
  <si>
    <t>Interest income</t>
  </si>
  <si>
    <t>Changes in operating assets and liabilities</t>
  </si>
  <si>
    <t>Operating assets (increase) decrease</t>
  </si>
  <si>
    <t>Operating liabilities increase (decrease)</t>
  </si>
  <si>
    <t>Cash paid for employee benefits</t>
  </si>
  <si>
    <t>Net cash flows provided by operation</t>
  </si>
  <si>
    <t>Interest paid</t>
  </si>
  <si>
    <t>Interest received</t>
  </si>
  <si>
    <t>Income tax paid</t>
  </si>
  <si>
    <t>Net cash flows provided by operating activities</t>
  </si>
  <si>
    <t>CASH  FLOWS  FROM  INVESTING  ACTIVITIES</t>
  </si>
  <si>
    <t>Cash received from disposal of plant and equipment</t>
  </si>
  <si>
    <t>Cash paid for purchase of plant, equipment and intangible assets</t>
  </si>
  <si>
    <t>Net cash flows provided by investing activities</t>
  </si>
  <si>
    <r>
      <t xml:space="preserve">STATEMENTS  OF  CASH  FLOWS </t>
    </r>
    <r>
      <rPr>
        <sz val="8"/>
        <rFont val="Times New Roman"/>
        <family val="1"/>
      </rPr>
      <t>(CONTINUED)</t>
    </r>
  </si>
  <si>
    <t>CASH  FLOWS  FROM  FINANCING  ACTIVITIES</t>
  </si>
  <si>
    <t>Cash paid for lease liabilities</t>
  </si>
  <si>
    <t>Dividend paid</t>
  </si>
  <si>
    <t>Net cash flows used in financing activities</t>
  </si>
  <si>
    <t>Net increase in cash and cash equivalents</t>
  </si>
  <si>
    <t>Cash and cash equivalents at beginning of the year</t>
  </si>
  <si>
    <t>Cash and cash equivalents at ending of the year</t>
  </si>
  <si>
    <t>6.2</t>
  </si>
  <si>
    <t>Supplemental cash flow information:</t>
  </si>
  <si>
    <t>Non-cash transactions:</t>
  </si>
  <si>
    <t xml:space="preserve">   Additions to right-of-use assets and lease liabilities </t>
  </si>
  <si>
    <t>Depreciation and amortization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</si>
</sst>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\ ;\(#,##0\)"/>
    <numFmt numFmtId="166" formatCode="_(* #,##0.00_);_(* \(#,##0.00\);_(* &quot;-&quot;_);_(@_)"/>
  </numFmts>
  <fonts count="2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8"/>
      <name val="Times New Roman"/>
      <family val="1"/>
    </font>
    <font>
      <sz val="10"/>
      <color theme="1"/>
      <name val="Arial"/>
      <family val="2"/>
    </font>
    <font>
      <b/>
      <sz val="8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4"/>
      <name val="Cordia New"/>
      <family val="2"/>
    </font>
    <font>
      <b/>
      <sz val="11"/>
      <name val="Times New Roman"/>
      <family val="1"/>
    </font>
    <font>
      <sz val="12"/>
      <name val="Angsana New"/>
      <family val="1"/>
    </font>
    <font>
      <b/>
      <i/>
      <sz val="8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i/>
      <sz val="10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b/>
      <i/>
      <sz val="10"/>
      <name val="Times New Roman"/>
      <family val="1"/>
    </font>
    <font>
      <b/>
      <sz val="10"/>
      <color rgb="FFFF0000"/>
      <name val="Times New Roman"/>
      <family val="1"/>
    </font>
    <font>
      <sz val="10"/>
      <color theme="0"/>
      <name val="Angsana New"/>
      <family val="1"/>
    </font>
    <font>
      <sz val="1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43" fontId="7" fillId="0" borderId="0" applyFont="0" applyFill="0" applyBorder="0" applyAlignment="0" applyProtection="0"/>
    <xf numFmtId="0" fontId="2" fillId="0" borderId="0"/>
    <xf numFmtId="0" fontId="12" fillId="0" borderId="0"/>
  </cellStyleXfs>
  <cellXfs count="140">
    <xf numFmtId="0" fontId="0" fillId="0" borderId="0" xfId="0"/>
    <xf numFmtId="37" fontId="4" fillId="0" borderId="1" xfId="1" applyNumberFormat="1" applyFont="1" applyBorder="1" applyAlignment="1">
      <alignment horizontal="right" vertical="center"/>
    </xf>
    <xf numFmtId="0" fontId="8" fillId="0" borderId="0" xfId="5" applyFont="1" applyAlignment="1">
      <alignment horizontal="center" vertical="center"/>
    </xf>
    <xf numFmtId="0" fontId="6" fillId="0" borderId="0" xfId="5" applyFont="1" applyAlignment="1">
      <alignment vertical="center"/>
    </xf>
    <xf numFmtId="0" fontId="8" fillId="0" borderId="0" xfId="5" applyFont="1" applyAlignment="1">
      <alignment horizontal="left" vertical="center"/>
    </xf>
    <xf numFmtId="0" fontId="6" fillId="0" borderId="0" xfId="5" applyFont="1" applyAlignment="1">
      <alignment horizontal="center" vertical="center"/>
    </xf>
    <xf numFmtId="41" fontId="6" fillId="0" borderId="0" xfId="5" applyNumberFormat="1" applyFont="1" applyAlignment="1">
      <alignment vertical="center"/>
    </xf>
    <xf numFmtId="0" fontId="6" fillId="0" borderId="0" xfId="5" applyFont="1" applyAlignment="1">
      <alignment horizontal="left" vertical="center"/>
    </xf>
    <xf numFmtId="0" fontId="10" fillId="0" borderId="0" xfId="5" applyFont="1" applyAlignment="1">
      <alignment horizontal="left" vertical="center"/>
    </xf>
    <xf numFmtId="0" fontId="11" fillId="0" borderId="0" xfId="5" applyFont="1" applyAlignment="1">
      <alignment horizontal="center" vertical="center"/>
    </xf>
    <xf numFmtId="37" fontId="6" fillId="0" borderId="0" xfId="2" applyNumberFormat="1" applyFont="1" applyFill="1" applyBorder="1" applyAlignment="1">
      <alignment vertical="center"/>
    </xf>
    <xf numFmtId="0" fontId="10" fillId="0" borderId="0" xfId="5" applyFont="1" applyAlignment="1">
      <alignment vertical="center"/>
    </xf>
    <xf numFmtId="0" fontId="8" fillId="0" borderId="1" xfId="5" applyFont="1" applyBorder="1" applyAlignment="1">
      <alignment horizontal="left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Alignment="1">
      <alignment horizontal="left" vertical="center" indent="1"/>
    </xf>
    <xf numFmtId="37" fontId="6" fillId="0" borderId="0" xfId="5" applyNumberFormat="1" applyFont="1" applyAlignment="1">
      <alignment vertical="center"/>
    </xf>
    <xf numFmtId="41" fontId="10" fillId="0" borderId="1" xfId="5" applyNumberFormat="1" applyFont="1" applyBorder="1" applyAlignment="1">
      <alignment vertical="center"/>
    </xf>
    <xf numFmtId="0" fontId="8" fillId="0" borderId="0" xfId="5" applyFont="1" applyAlignment="1">
      <alignment vertical="center"/>
    </xf>
    <xf numFmtId="37" fontId="13" fillId="0" borderId="0" xfId="5" applyNumberFormat="1" applyFont="1" applyAlignment="1">
      <alignment vertical="center"/>
    </xf>
    <xf numFmtId="0" fontId="2" fillId="0" borderId="0" xfId="5" applyAlignment="1">
      <alignment vertical="center"/>
    </xf>
    <xf numFmtId="41" fontId="4" fillId="0" borderId="0" xfId="5" applyNumberFormat="1" applyFont="1" applyAlignment="1">
      <alignment vertical="center"/>
    </xf>
    <xf numFmtId="0" fontId="4" fillId="0" borderId="0" xfId="5" applyFont="1" applyAlignment="1">
      <alignment vertical="center"/>
    </xf>
    <xf numFmtId="165" fontId="2" fillId="0" borderId="0" xfId="2" applyNumberFormat="1" applyFont="1" applyAlignment="1">
      <alignment horizontal="right" vertical="center"/>
    </xf>
    <xf numFmtId="165" fontId="9" fillId="0" borderId="0" xfId="2" applyNumberFormat="1" applyFont="1" applyFill="1" applyAlignment="1">
      <alignment horizontal="right" vertical="center"/>
    </xf>
    <xf numFmtId="164" fontId="10" fillId="0" borderId="0" xfId="2" applyNumberFormat="1" applyFont="1" applyFill="1"/>
    <xf numFmtId="164" fontId="14" fillId="0" borderId="0" xfId="2" applyNumberFormat="1" applyFont="1" applyFill="1"/>
    <xf numFmtId="165" fontId="10" fillId="0" borderId="0" xfId="2" applyNumberFormat="1" applyFont="1" applyFill="1" applyAlignment="1">
      <alignment horizontal="right" vertical="center"/>
    </xf>
    <xf numFmtId="0" fontId="15" fillId="0" borderId="0" xfId="5" applyFont="1" applyAlignment="1">
      <alignment vertical="center"/>
    </xf>
    <xf numFmtId="49" fontId="6" fillId="0" borderId="0" xfId="5" applyNumberFormat="1" applyFont="1" applyAlignment="1">
      <alignment horizontal="center" vertical="center"/>
    </xf>
    <xf numFmtId="41" fontId="6" fillId="0" borderId="0" xfId="2" applyNumberFormat="1" applyFont="1" applyFill="1" applyBorder="1" applyAlignment="1">
      <alignment vertical="center"/>
    </xf>
    <xf numFmtId="0" fontId="16" fillId="0" borderId="0" xfId="5" applyFont="1" applyAlignment="1">
      <alignment vertical="center"/>
    </xf>
    <xf numFmtId="0" fontId="16" fillId="0" borderId="0" xfId="5" applyFont="1" applyAlignment="1">
      <alignment horizontal="center" vertical="center"/>
    </xf>
    <xf numFmtId="41" fontId="17" fillId="0" borderId="0" xfId="5" applyNumberFormat="1" applyFont="1" applyAlignment="1">
      <alignment horizontal="center" vertical="center"/>
    </xf>
    <xf numFmtId="0" fontId="17" fillId="0" borderId="0" xfId="5" applyFont="1" applyAlignment="1">
      <alignment horizontal="center" vertical="center"/>
    </xf>
    <xf numFmtId="0" fontId="4" fillId="0" borderId="0" xfId="5" applyFont="1" applyAlignment="1">
      <alignment horizontal="left" vertical="center"/>
    </xf>
    <xf numFmtId="0" fontId="3" fillId="0" borderId="0" xfId="5" applyFont="1" applyAlignment="1">
      <alignment horizontal="left" vertical="center"/>
    </xf>
    <xf numFmtId="0" fontId="3" fillId="0" borderId="0" xfId="5" applyFont="1" applyAlignment="1">
      <alignment horizontal="center" vertical="center"/>
    </xf>
    <xf numFmtId="41" fontId="3" fillId="0" borderId="0" xfId="5" quotePrefix="1" applyNumberFormat="1" applyFont="1" applyAlignment="1">
      <alignment horizontal="center" vertical="center"/>
    </xf>
    <xf numFmtId="0" fontId="4" fillId="0" borderId="0" xfId="5" applyFont="1" applyAlignment="1">
      <alignment horizontal="center" vertical="center"/>
    </xf>
    <xf numFmtId="41" fontId="4" fillId="0" borderId="0" xfId="5" applyNumberFormat="1" applyFont="1" applyAlignment="1">
      <alignment horizontal="center" vertical="center"/>
    </xf>
    <xf numFmtId="0" fontId="4" fillId="0" borderId="0" xfId="5" applyFont="1" applyAlignment="1">
      <alignment horizontal="left" vertical="center" indent="1"/>
    </xf>
    <xf numFmtId="41" fontId="4" fillId="0" borderId="0" xfId="2" applyNumberFormat="1" applyFont="1" applyFill="1" applyAlignment="1">
      <alignment vertical="center"/>
    </xf>
    <xf numFmtId="165" fontId="4" fillId="0" borderId="0" xfId="2" applyNumberFormat="1" applyFont="1" applyFill="1" applyAlignment="1">
      <alignment vertical="center"/>
    </xf>
    <xf numFmtId="41" fontId="4" fillId="0" borderId="0" xfId="2" applyNumberFormat="1" applyFont="1" applyFill="1" applyAlignment="1">
      <alignment horizontal="left" vertical="center"/>
    </xf>
    <xf numFmtId="0" fontId="4" fillId="0" borderId="0" xfId="5" quotePrefix="1" applyFont="1" applyAlignment="1">
      <alignment horizontal="left" vertical="center" indent="1"/>
    </xf>
    <xf numFmtId="41" fontId="4" fillId="0" borderId="1" xfId="2" applyNumberFormat="1" applyFont="1" applyFill="1" applyBorder="1" applyAlignment="1">
      <alignment vertical="center"/>
    </xf>
    <xf numFmtId="0" fontId="4" fillId="0" borderId="0" xfId="5" applyFont="1" applyAlignment="1">
      <alignment horizontal="left" vertical="center" indent="2"/>
    </xf>
    <xf numFmtId="41" fontId="4" fillId="0" borderId="1" xfId="4" applyNumberFormat="1" applyFont="1" applyFill="1" applyBorder="1" applyAlignment="1">
      <alignment horizontal="center" vertical="center"/>
    </xf>
    <xf numFmtId="43" fontId="3" fillId="0" borderId="0" xfId="4" applyFont="1" applyFill="1" applyAlignment="1">
      <alignment vertical="center"/>
    </xf>
    <xf numFmtId="41" fontId="4" fillId="0" borderId="0" xfId="4" applyNumberFormat="1" applyFont="1" applyFill="1" applyAlignment="1">
      <alignment vertical="center"/>
    </xf>
    <xf numFmtId="43" fontId="4" fillId="0" borderId="0" xfId="4" applyFont="1" applyFill="1" applyAlignment="1">
      <alignment vertical="center"/>
    </xf>
    <xf numFmtId="37" fontId="4" fillId="0" borderId="0" xfId="2" applyNumberFormat="1" applyFont="1" applyFill="1" applyAlignment="1">
      <alignment vertical="center"/>
    </xf>
    <xf numFmtId="41" fontId="4" fillId="0" borderId="0" xfId="2" applyNumberFormat="1" applyFont="1" applyFill="1" applyAlignment="1">
      <alignment horizontal="center" vertical="center"/>
    </xf>
    <xf numFmtId="0" fontId="18" fillId="0" borderId="0" xfId="5" applyFont="1" applyAlignment="1">
      <alignment horizontal="center" vertical="center"/>
    </xf>
    <xf numFmtId="43" fontId="3" fillId="0" borderId="0" xfId="4" applyFont="1" applyFill="1" applyBorder="1" applyAlignment="1">
      <alignment vertical="center"/>
    </xf>
    <xf numFmtId="41" fontId="4" fillId="0" borderId="3" xfId="4" applyNumberFormat="1" applyFont="1" applyFill="1" applyBorder="1" applyAlignment="1">
      <alignment horizontal="center" vertical="center"/>
    </xf>
    <xf numFmtId="41" fontId="4" fillId="0" borderId="0" xfId="4" applyNumberFormat="1" applyFont="1" applyFill="1" applyBorder="1" applyAlignment="1">
      <alignment horizontal="center" vertical="center"/>
    </xf>
    <xf numFmtId="41" fontId="4" fillId="0" borderId="0" xfId="4" applyNumberFormat="1" applyFont="1" applyFill="1" applyBorder="1" applyAlignment="1">
      <alignment vertical="center"/>
    </xf>
    <xf numFmtId="43" fontId="4" fillId="0" borderId="0" xfId="4" applyFont="1" applyFill="1" applyBorder="1" applyAlignment="1">
      <alignment vertical="center"/>
    </xf>
    <xf numFmtId="41" fontId="4" fillId="0" borderId="0" xfId="2" applyNumberFormat="1" applyFont="1" applyFill="1" applyBorder="1" applyAlignment="1">
      <alignment vertical="center"/>
    </xf>
    <xf numFmtId="37" fontId="4" fillId="0" borderId="0" xfId="2" applyNumberFormat="1" applyFont="1" applyFill="1" applyBorder="1" applyAlignment="1">
      <alignment vertical="center"/>
    </xf>
    <xf numFmtId="0" fontId="3" fillId="0" borderId="0" xfId="5" applyFont="1" applyAlignment="1">
      <alignment vertical="center"/>
    </xf>
    <xf numFmtId="164" fontId="18" fillId="0" borderId="0" xfId="4" applyNumberFormat="1" applyFont="1" applyAlignment="1">
      <alignment horizontal="center" vertical="center"/>
    </xf>
    <xf numFmtId="164" fontId="4" fillId="0" borderId="0" xfId="4" applyNumberFormat="1" applyFont="1" applyAlignment="1">
      <alignment vertical="center"/>
    </xf>
    <xf numFmtId="164" fontId="4" fillId="0" borderId="0" xfId="4" applyNumberFormat="1" applyFont="1" applyFill="1" applyAlignment="1">
      <alignment vertical="center"/>
    </xf>
    <xf numFmtId="164" fontId="4" fillId="0" borderId="0" xfId="4" applyNumberFormat="1" applyFont="1" applyFill="1" applyAlignment="1">
      <alignment horizontal="center" vertical="center"/>
    </xf>
    <xf numFmtId="164" fontId="4" fillId="0" borderId="1" xfId="4" applyNumberFormat="1" applyFont="1" applyFill="1" applyBorder="1" applyAlignment="1">
      <alignment horizontal="center" vertical="center"/>
    </xf>
    <xf numFmtId="164" fontId="3" fillId="0" borderId="0" xfId="4" applyNumberFormat="1" applyFont="1" applyFill="1" applyAlignment="1">
      <alignment vertical="center"/>
    </xf>
    <xf numFmtId="164" fontId="4" fillId="0" borderId="0" xfId="4" applyNumberFormat="1" applyFont="1" applyFill="1" applyBorder="1" applyAlignment="1">
      <alignment vertical="center"/>
    </xf>
    <xf numFmtId="164" fontId="4" fillId="0" borderId="0" xfId="4" applyNumberFormat="1" applyFont="1" applyFill="1" applyAlignment="1">
      <alignment horizontal="left" vertical="center"/>
    </xf>
    <xf numFmtId="0" fontId="4" fillId="0" borderId="0" xfId="5" applyFont="1" applyAlignment="1">
      <alignment horizontal="left" vertical="center" indent="3"/>
    </xf>
    <xf numFmtId="164" fontId="4" fillId="0" borderId="4" xfId="4" applyNumberFormat="1" applyFont="1" applyFill="1" applyBorder="1" applyAlignment="1">
      <alignment vertical="center"/>
    </xf>
    <xf numFmtId="164" fontId="4" fillId="0" borderId="0" xfId="2" applyNumberFormat="1" applyFont="1" applyFill="1" applyAlignment="1">
      <alignment horizontal="left" vertical="center"/>
    </xf>
    <xf numFmtId="164" fontId="4" fillId="0" borderId="0" xfId="2" applyNumberFormat="1" applyFont="1" applyFill="1" applyAlignment="1">
      <alignment horizontal="center" vertical="center"/>
    </xf>
    <xf numFmtId="164" fontId="4" fillId="0" borderId="0" xfId="2" applyNumberFormat="1" applyFont="1" applyFill="1" applyAlignment="1">
      <alignment vertical="center"/>
    </xf>
    <xf numFmtId="164" fontId="4" fillId="0" borderId="1" xfId="2" applyNumberFormat="1" applyFont="1" applyFill="1" applyBorder="1" applyAlignment="1">
      <alignment vertical="center"/>
    </xf>
    <xf numFmtId="164" fontId="3" fillId="0" borderId="0" xfId="4" applyNumberFormat="1" applyFont="1" applyFill="1" applyBorder="1" applyAlignment="1">
      <alignment vertical="center"/>
    </xf>
    <xf numFmtId="164" fontId="4" fillId="0" borderId="3" xfId="4" applyNumberFormat="1" applyFont="1" applyFill="1" applyBorder="1" applyAlignment="1">
      <alignment horizontal="center" vertical="center"/>
    </xf>
    <xf numFmtId="0" fontId="19" fillId="0" borderId="0" xfId="5" applyFont="1" applyAlignment="1">
      <alignment vertical="center"/>
    </xf>
    <xf numFmtId="0" fontId="20" fillId="0" borderId="0" xfId="5" applyFont="1" applyAlignment="1">
      <alignment horizontal="left" vertical="center" indent="1"/>
    </xf>
    <xf numFmtId="164" fontId="4" fillId="0" borderId="0" xfId="4" applyNumberFormat="1" applyFont="1" applyFill="1" applyBorder="1" applyAlignment="1">
      <alignment horizontal="center" vertical="center"/>
    </xf>
    <xf numFmtId="0" fontId="3" fillId="0" borderId="0" xfId="5" quotePrefix="1" applyFont="1" applyAlignment="1">
      <alignment horizontal="center" vertical="center"/>
    </xf>
    <xf numFmtId="164" fontId="4" fillId="0" borderId="1" xfId="4" applyNumberFormat="1" applyFont="1" applyFill="1" applyBorder="1" applyAlignment="1">
      <alignment vertical="center"/>
    </xf>
    <xf numFmtId="164" fontId="3" fillId="0" borderId="0" xfId="4" applyNumberFormat="1" applyFont="1" applyFill="1" applyBorder="1" applyAlignment="1">
      <alignment horizontal="right" vertical="center"/>
    </xf>
    <xf numFmtId="164" fontId="4" fillId="0" borderId="0" xfId="4" applyNumberFormat="1" applyFont="1" applyFill="1" applyAlignment="1">
      <alignment horizontal="right" vertical="center"/>
    </xf>
    <xf numFmtId="164" fontId="3" fillId="0" borderId="0" xfId="4" applyNumberFormat="1" applyFont="1" applyFill="1" applyAlignment="1">
      <alignment horizontal="right" vertical="center"/>
    </xf>
    <xf numFmtId="164" fontId="3" fillId="0" borderId="0" xfId="4" applyNumberFormat="1" applyFont="1" applyAlignment="1">
      <alignment vertical="center"/>
    </xf>
    <xf numFmtId="37" fontId="4" fillId="0" borderId="0" xfId="5" applyNumberFormat="1" applyFont="1" applyAlignment="1">
      <alignment vertical="center"/>
    </xf>
    <xf numFmtId="37" fontId="4" fillId="0" borderId="0" xfId="5" applyNumberFormat="1" applyFont="1" applyAlignment="1">
      <alignment horizontal="left" vertical="center" indent="2"/>
    </xf>
    <xf numFmtId="0" fontId="4" fillId="0" borderId="0" xfId="6" applyFont="1" applyAlignment="1">
      <alignment horizontal="left" vertical="center" indent="2"/>
    </xf>
    <xf numFmtId="37" fontId="4" fillId="0" borderId="0" xfId="5" applyNumberFormat="1" applyFont="1" applyAlignment="1">
      <alignment horizontal="left" vertical="center" indent="4"/>
    </xf>
    <xf numFmtId="164" fontId="3" fillId="0" borderId="0" xfId="4" quotePrefix="1" applyNumberFormat="1" applyFont="1" applyAlignment="1">
      <alignment horizontal="center" vertical="center"/>
    </xf>
    <xf numFmtId="164" fontId="3" fillId="0" borderId="0" xfId="4" applyNumberFormat="1" applyFont="1" applyAlignment="1">
      <alignment horizontal="center" vertical="center"/>
    </xf>
    <xf numFmtId="0" fontId="3" fillId="0" borderId="0" xfId="5" applyFont="1" applyAlignment="1">
      <alignment vertical="center" wrapText="1"/>
    </xf>
    <xf numFmtId="39" fontId="3" fillId="0" borderId="0" xfId="5" applyNumberFormat="1" applyFont="1" applyAlignment="1">
      <alignment vertical="center"/>
    </xf>
    <xf numFmtId="166" fontId="3" fillId="0" borderId="0" xfId="5" applyNumberFormat="1" applyFont="1" applyAlignment="1">
      <alignment vertical="center"/>
    </xf>
    <xf numFmtId="43" fontId="4" fillId="0" borderId="4" xfId="4" applyFont="1" applyBorder="1" applyAlignment="1">
      <alignment vertical="center"/>
    </xf>
    <xf numFmtId="43" fontId="4" fillId="0" borderId="0" xfId="4" applyFont="1" applyAlignment="1">
      <alignment vertical="center"/>
    </xf>
    <xf numFmtId="164" fontId="4" fillId="0" borderId="0" xfId="4" applyNumberFormat="1" applyFont="1" applyBorder="1" applyAlignment="1">
      <alignment vertical="center"/>
    </xf>
    <xf numFmtId="15" fontId="3" fillId="0" borderId="0" xfId="5" quotePrefix="1" applyNumberFormat="1" applyFont="1" applyAlignment="1">
      <alignment vertical="center"/>
    </xf>
    <xf numFmtId="0" fontId="3" fillId="0" borderId="0" xfId="5" applyFont="1" applyAlignment="1">
      <alignment horizontal="right" vertical="center"/>
    </xf>
    <xf numFmtId="41" fontId="3" fillId="0" borderId="0" xfId="5" applyNumberFormat="1" applyFont="1" applyAlignment="1">
      <alignment horizontal="center" vertical="center"/>
    </xf>
    <xf numFmtId="0" fontId="21" fillId="0" borderId="0" xfId="5" applyFont="1" applyAlignment="1">
      <alignment vertical="center"/>
    </xf>
    <xf numFmtId="15" fontId="21" fillId="0" borderId="0" xfId="5" quotePrefix="1" applyNumberFormat="1" applyFont="1" applyAlignment="1">
      <alignment vertical="center"/>
    </xf>
    <xf numFmtId="0" fontId="18" fillId="0" borderId="0" xfId="5" applyFont="1" applyAlignment="1">
      <alignment vertical="center"/>
    </xf>
    <xf numFmtId="0" fontId="22" fillId="0" borderId="0" xfId="5" applyFont="1" applyAlignment="1">
      <alignment horizontal="center" vertical="center"/>
    </xf>
    <xf numFmtId="164" fontId="22" fillId="0" borderId="0" xfId="4" applyNumberFormat="1" applyFont="1" applyAlignment="1">
      <alignment horizontal="center" vertical="center"/>
    </xf>
    <xf numFmtId="164" fontId="3" fillId="0" borderId="0" xfId="4" applyNumberFormat="1" applyFont="1" applyAlignment="1">
      <alignment horizontal="right" vertical="center"/>
    </xf>
    <xf numFmtId="164" fontId="18" fillId="0" borderId="0" xfId="4" applyNumberFormat="1" applyFont="1" applyAlignment="1">
      <alignment vertical="center"/>
    </xf>
    <xf numFmtId="164" fontId="4" fillId="0" borderId="0" xfId="4" applyNumberFormat="1" applyFont="1" applyAlignment="1">
      <alignment horizontal="right" vertical="center"/>
    </xf>
    <xf numFmtId="164" fontId="4" fillId="0" borderId="4" xfId="4" applyNumberFormat="1" applyFont="1" applyFill="1" applyBorder="1" applyAlignment="1">
      <alignment horizontal="center" vertical="center"/>
    </xf>
    <xf numFmtId="164" fontId="22" fillId="0" borderId="0" xfId="4" applyNumberFormat="1" applyFont="1" applyFill="1"/>
    <xf numFmtId="164" fontId="23" fillId="0" borderId="0" xfId="4" applyNumberFormat="1" applyFont="1" applyFill="1"/>
    <xf numFmtId="164" fontId="24" fillId="0" borderId="0" xfId="4" applyNumberFormat="1" applyFont="1" applyFill="1"/>
    <xf numFmtId="164" fontId="4" fillId="0" borderId="0" xfId="4" applyNumberFormat="1" applyFont="1" applyFill="1" applyAlignment="1"/>
    <xf numFmtId="164" fontId="4" fillId="0" borderId="0" xfId="4" applyNumberFormat="1" applyFont="1" applyFill="1"/>
    <xf numFmtId="164" fontId="4" fillId="0" borderId="0" xfId="2" applyNumberFormat="1" applyFont="1" applyFill="1"/>
    <xf numFmtId="164" fontId="24" fillId="0" borderId="0" xfId="2" applyNumberFormat="1" applyFont="1" applyFill="1"/>
    <xf numFmtId="164" fontId="3" fillId="0" borderId="0" xfId="4" applyNumberFormat="1" applyFont="1" applyFill="1" applyBorder="1" applyAlignment="1">
      <alignment horizontal="center" vertical="center"/>
    </xf>
    <xf numFmtId="164" fontId="10" fillId="0" borderId="0" xfId="2" applyNumberFormat="1" applyFont="1" applyFill="1" applyAlignment="1">
      <alignment horizontal="right" vertical="center"/>
    </xf>
    <xf numFmtId="37" fontId="10" fillId="0" borderId="0" xfId="5" applyNumberFormat="1" applyFont="1" applyAlignment="1">
      <alignment horizontal="right" vertical="center"/>
    </xf>
    <xf numFmtId="164" fontId="10" fillId="0" borderId="0" xfId="4" applyNumberFormat="1" applyFont="1" applyAlignment="1">
      <alignment horizontal="right" vertical="center"/>
    </xf>
    <xf numFmtId="164" fontId="9" fillId="0" borderId="0" xfId="4" applyNumberFormat="1" applyFont="1" applyAlignment="1">
      <alignment horizontal="right" vertical="center"/>
    </xf>
    <xf numFmtId="164" fontId="10" fillId="0" borderId="0" xfId="4" applyNumberFormat="1" applyFont="1" applyAlignment="1">
      <alignment vertical="center"/>
    </xf>
    <xf numFmtId="164" fontId="3" fillId="0" borderId="1" xfId="4" applyNumberFormat="1" applyFont="1" applyFill="1" applyBorder="1" applyAlignment="1">
      <alignment horizontal="center" vertical="center"/>
    </xf>
    <xf numFmtId="164" fontId="4" fillId="0" borderId="0" xfId="2" applyNumberFormat="1" applyFont="1" applyFill="1" applyAlignment="1">
      <alignment horizontal="right" vertical="center"/>
    </xf>
    <xf numFmtId="164" fontId="3" fillId="0" borderId="0" xfId="2" applyNumberFormat="1" applyFont="1" applyFill="1" applyBorder="1" applyAlignment="1">
      <alignment horizontal="center" vertical="center"/>
    </xf>
    <xf numFmtId="164" fontId="4" fillId="0" borderId="5" xfId="2" applyNumberFormat="1" applyFont="1" applyFill="1" applyBorder="1" applyAlignment="1">
      <alignment horizontal="right" vertical="center"/>
    </xf>
    <xf numFmtId="37" fontId="4" fillId="0" borderId="0" xfId="5" applyNumberFormat="1" applyFont="1" applyAlignment="1">
      <alignment horizontal="right" vertical="center"/>
    </xf>
    <xf numFmtId="164" fontId="4" fillId="0" borderId="1" xfId="2" applyNumberFormat="1" applyFont="1" applyFill="1" applyBorder="1" applyAlignment="1">
      <alignment horizontal="right" vertical="center"/>
    </xf>
    <xf numFmtId="164" fontId="4" fillId="0" borderId="2" xfId="2" applyNumberFormat="1" applyFont="1" applyFill="1" applyBorder="1" applyAlignment="1">
      <alignment horizontal="right" vertical="center"/>
    </xf>
    <xf numFmtId="49" fontId="4" fillId="0" borderId="0" xfId="5" applyNumberFormat="1" applyFont="1" applyAlignment="1">
      <alignment horizontal="center" vertical="center"/>
    </xf>
    <xf numFmtId="164" fontId="4" fillId="0" borderId="3" xfId="2" applyNumberFormat="1" applyFont="1" applyFill="1" applyBorder="1" applyAlignment="1">
      <alignment horizontal="right" vertical="center"/>
    </xf>
    <xf numFmtId="37" fontId="3" fillId="0" borderId="0" xfId="5" applyNumberFormat="1" applyFont="1" applyAlignment="1">
      <alignment horizontal="right" vertical="center"/>
    </xf>
    <xf numFmtId="0" fontId="8" fillId="0" borderId="0" xfId="5" applyFont="1" applyAlignment="1">
      <alignment horizontal="center" vertical="center"/>
    </xf>
    <xf numFmtId="0" fontId="8" fillId="0" borderId="1" xfId="5" applyFont="1" applyBorder="1" applyAlignment="1">
      <alignment horizontal="right" vertical="center"/>
    </xf>
    <xf numFmtId="0" fontId="3" fillId="0" borderId="1" xfId="5" applyFont="1" applyBorder="1" applyAlignment="1">
      <alignment horizontal="center" vertical="center"/>
    </xf>
    <xf numFmtId="0" fontId="3" fillId="0" borderId="2" xfId="5" applyFont="1" applyBorder="1" applyAlignment="1">
      <alignment horizontal="center" vertical="center"/>
    </xf>
    <xf numFmtId="37" fontId="3" fillId="0" borderId="0" xfId="5" applyNumberFormat="1" applyFont="1" applyAlignment="1">
      <alignment horizontal="center" vertical="center"/>
    </xf>
    <xf numFmtId="41" fontId="9" fillId="0" borderId="1" xfId="5" applyNumberFormat="1" applyFont="1" applyBorder="1" applyAlignment="1">
      <alignment horizontal="right" vertical="center"/>
    </xf>
  </cellXfs>
  <cellStyles count="7">
    <cellStyle name="Comma" xfId="4" builtinId="3"/>
    <cellStyle name="Comma 2" xfId="2" xr:uid="{74776D6F-6CF0-4681-91B0-683CD3383884}"/>
    <cellStyle name="Normal" xfId="0" builtinId="0"/>
    <cellStyle name="Normal 2" xfId="1" xr:uid="{430B7A9F-BD35-43B2-A142-31146A7EBFAA}"/>
    <cellStyle name="Normal 3" xfId="3" xr:uid="{A87E5D49-1E63-40F3-A3B1-A685BBD6CDA8}"/>
    <cellStyle name="Normal 4" xfId="5" xr:uid="{4B6EC4E2-7FFF-4990-A4AB-D4462F4EE716}"/>
    <cellStyle name="Normal_Berli - Dec 2002 (Thai)-3" xfId="6" xr:uid="{95C73369-D594-4D00-96C2-94C449B51145}"/>
  </cellStyles>
  <dxfs count="0"/>
  <tableStyles count="0" defaultTableStyle="TableStyleMedium9" defaultPivotStyle="PivotStyleLight16"/>
  <colors>
    <mruColors>
      <color rgb="FF00FFFF"/>
      <color rgb="FF99FF66"/>
      <color rgb="FFFFFFCC"/>
      <color rgb="FF00FF00"/>
      <color rgb="FF99FFCC"/>
      <color rgb="FFFF00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1490922</xdr:colOff>
      <xdr:row>39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DBEA34F-CEE8-4CD6-A7C4-3A4A3E8C1975}"/>
            </a:ext>
          </a:extLst>
        </xdr:cNvPr>
        <xdr:cNvSpPr txBox="1"/>
      </xdr:nvSpPr>
      <xdr:spPr>
        <a:xfrm>
          <a:off x="1490922" y="2179399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1490922</xdr:colOff>
      <xdr:row>53</xdr:row>
      <xdr:rowOff>791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C4F756A-8D39-41C6-B465-C32B1EE59E39}"/>
            </a:ext>
          </a:extLst>
        </xdr:cNvPr>
        <xdr:cNvSpPr txBox="1"/>
      </xdr:nvSpPr>
      <xdr:spPr>
        <a:xfrm>
          <a:off x="1490922" y="290789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1790D-685C-4447-882B-FE5E1FD50E2A}">
  <dimension ref="A1:E40"/>
  <sheetViews>
    <sheetView tabSelected="1" topLeftCell="A14" zoomScale="110" zoomScaleNormal="110" zoomScaleSheetLayoutView="100" workbookViewId="0">
      <selection activeCell="C27" sqref="C27"/>
    </sheetView>
  </sheetViews>
  <sheetFormatPr defaultColWidth="9.08984375" defaultRowHeight="18" customHeight="1" x14ac:dyDescent="0.25"/>
  <cols>
    <col min="1" max="1" width="46.453125" style="7" customWidth="1"/>
    <col min="2" max="2" width="6.90625" style="5" customWidth="1"/>
    <col min="3" max="3" width="14.90625" style="6" customWidth="1"/>
    <col min="4" max="4" width="1.7265625" style="6" customWidth="1"/>
    <col min="5" max="5" width="15.36328125" style="6" customWidth="1"/>
    <col min="6" max="6" width="0.7265625" style="3" customWidth="1"/>
    <col min="7" max="16384" width="9.08984375" style="3"/>
  </cols>
  <sheetData>
    <row r="1" spans="1:5" ht="18" customHeight="1" x14ac:dyDescent="0.25">
      <c r="A1" s="134" t="s">
        <v>0</v>
      </c>
      <c r="B1" s="134"/>
      <c r="C1" s="134"/>
      <c r="D1" s="134"/>
      <c r="E1" s="134"/>
    </row>
    <row r="2" spans="1:5" ht="18" customHeight="1" x14ac:dyDescent="0.25">
      <c r="A2" s="134" t="s">
        <v>1</v>
      </c>
      <c r="B2" s="134"/>
      <c r="C2" s="134"/>
      <c r="D2" s="134"/>
      <c r="E2" s="134"/>
    </row>
    <row r="3" spans="1:5" ht="18" customHeight="1" x14ac:dyDescent="0.25">
      <c r="A3" s="134" t="s">
        <v>2</v>
      </c>
      <c r="B3" s="134"/>
      <c r="C3" s="134"/>
      <c r="D3" s="134"/>
      <c r="E3" s="134"/>
    </row>
    <row r="4" spans="1:5" ht="18" customHeight="1" x14ac:dyDescent="0.25">
      <c r="A4" s="12"/>
      <c r="B4" s="13"/>
      <c r="C4" s="135" t="s">
        <v>3</v>
      </c>
      <c r="D4" s="135"/>
      <c r="E4" s="135"/>
    </row>
    <row r="5" spans="1:5" ht="6" customHeight="1" x14ac:dyDescent="0.25">
      <c r="A5" s="4"/>
    </row>
    <row r="6" spans="1:5" s="21" customFormat="1" ht="19.5" customHeight="1" x14ac:dyDescent="0.25">
      <c r="A6" s="34"/>
      <c r="B6" s="36" t="s">
        <v>4</v>
      </c>
      <c r="C6" s="37" t="s">
        <v>5</v>
      </c>
      <c r="D6" s="36"/>
      <c r="E6" s="37" t="s">
        <v>6</v>
      </c>
    </row>
    <row r="7" spans="1:5" s="21" customFormat="1" ht="19.5" customHeight="1" x14ac:dyDescent="0.25">
      <c r="A7" s="2" t="s">
        <v>7</v>
      </c>
      <c r="B7" s="38"/>
      <c r="C7" s="39"/>
      <c r="D7" s="38"/>
      <c r="E7" s="39"/>
    </row>
    <row r="8" spans="1:5" s="30" customFormat="1" ht="19.5" customHeight="1" x14ac:dyDescent="0.25">
      <c r="A8" s="7" t="s">
        <v>8</v>
      </c>
      <c r="B8" s="31"/>
      <c r="C8" s="32"/>
      <c r="D8" s="33"/>
      <c r="E8" s="32"/>
    </row>
    <row r="9" spans="1:5" s="21" customFormat="1" ht="19.5" customHeight="1" x14ac:dyDescent="0.25">
      <c r="A9" s="40" t="s">
        <v>9</v>
      </c>
      <c r="B9" s="38">
        <v>6.2</v>
      </c>
      <c r="C9" s="41">
        <v>733423336</v>
      </c>
      <c r="D9" s="42"/>
      <c r="E9" s="41">
        <v>562818650</v>
      </c>
    </row>
    <row r="10" spans="1:5" s="21" customFormat="1" ht="19.5" customHeight="1" x14ac:dyDescent="0.25">
      <c r="A10" s="40" t="s">
        <v>10</v>
      </c>
      <c r="B10" s="38">
        <v>7</v>
      </c>
      <c r="C10" s="43">
        <v>359163305</v>
      </c>
      <c r="D10" s="42"/>
      <c r="E10" s="43">
        <v>375727914</v>
      </c>
    </row>
    <row r="11" spans="1:5" s="21" customFormat="1" ht="19.5" customHeight="1" x14ac:dyDescent="0.25">
      <c r="A11" s="44" t="s">
        <v>11</v>
      </c>
      <c r="B11" s="38">
        <v>8</v>
      </c>
      <c r="C11" s="41">
        <v>329241095</v>
      </c>
      <c r="D11" s="42"/>
      <c r="E11" s="41">
        <v>343400518</v>
      </c>
    </row>
    <row r="12" spans="1:5" s="21" customFormat="1" ht="19.5" customHeight="1" x14ac:dyDescent="0.25">
      <c r="A12" s="44" t="s">
        <v>12</v>
      </c>
      <c r="B12" s="38"/>
      <c r="C12" s="45">
        <v>2001948</v>
      </c>
      <c r="D12" s="42"/>
      <c r="E12" s="45">
        <v>2155678</v>
      </c>
    </row>
    <row r="13" spans="1:5" s="21" customFormat="1" ht="19.5" customHeight="1" x14ac:dyDescent="0.25">
      <c r="A13" s="46" t="s">
        <v>13</v>
      </c>
      <c r="B13" s="38"/>
      <c r="C13" s="47">
        <f>SUM(C9:C12)</f>
        <v>1423829684</v>
      </c>
      <c r="D13" s="48"/>
      <c r="E13" s="47">
        <f>SUM(E9:E12)</f>
        <v>1284102760</v>
      </c>
    </row>
    <row r="14" spans="1:5" s="21" customFormat="1" ht="19.5" customHeight="1" x14ac:dyDescent="0.25">
      <c r="A14" s="34"/>
      <c r="B14" s="38"/>
      <c r="C14" s="49"/>
      <c r="D14" s="50"/>
      <c r="E14" s="49"/>
    </row>
    <row r="15" spans="1:5" s="21" customFormat="1" ht="19.5" customHeight="1" x14ac:dyDescent="0.25">
      <c r="A15" s="7" t="s">
        <v>14</v>
      </c>
      <c r="B15" s="38"/>
      <c r="C15" s="41"/>
      <c r="D15" s="51"/>
      <c r="E15" s="41"/>
    </row>
    <row r="16" spans="1:5" s="21" customFormat="1" ht="19.5" customHeight="1" x14ac:dyDescent="0.25">
      <c r="A16" s="40" t="s">
        <v>15</v>
      </c>
      <c r="B16" s="38">
        <v>7</v>
      </c>
      <c r="C16" s="41">
        <v>5550760</v>
      </c>
      <c r="D16" s="42"/>
      <c r="E16" s="52" t="s">
        <v>16</v>
      </c>
    </row>
    <row r="17" spans="1:5" s="21" customFormat="1" ht="19.5" customHeight="1" x14ac:dyDescent="0.25">
      <c r="A17" s="40" t="s">
        <v>17</v>
      </c>
      <c r="B17" s="38">
        <v>9</v>
      </c>
      <c r="C17" s="41">
        <v>4583539</v>
      </c>
      <c r="D17" s="42"/>
      <c r="E17" s="41">
        <v>4136282</v>
      </c>
    </row>
    <row r="18" spans="1:5" s="21" customFormat="1" ht="19.5" customHeight="1" x14ac:dyDescent="0.25">
      <c r="A18" s="40" t="s">
        <v>18</v>
      </c>
      <c r="B18" s="38"/>
      <c r="C18" s="41">
        <v>2320906</v>
      </c>
      <c r="D18" s="42"/>
      <c r="E18" s="41">
        <v>2320906</v>
      </c>
    </row>
    <row r="19" spans="1:5" s="21" customFormat="1" ht="19.5" customHeight="1" x14ac:dyDescent="0.25">
      <c r="A19" s="40" t="s">
        <v>19</v>
      </c>
      <c r="B19" s="38">
        <v>9</v>
      </c>
      <c r="C19" s="41">
        <v>456713690</v>
      </c>
      <c r="D19" s="42"/>
      <c r="E19" s="41">
        <v>469677805</v>
      </c>
    </row>
    <row r="20" spans="1:5" s="21" customFormat="1" ht="19.5" customHeight="1" x14ac:dyDescent="0.25">
      <c r="A20" s="40" t="s">
        <v>20</v>
      </c>
      <c r="B20" s="38"/>
      <c r="C20" s="41">
        <v>5815273</v>
      </c>
      <c r="D20" s="42"/>
      <c r="E20" s="41">
        <v>6656805</v>
      </c>
    </row>
    <row r="21" spans="1:5" s="21" customFormat="1" ht="19.5" customHeight="1" x14ac:dyDescent="0.25">
      <c r="A21" s="40" t="s">
        <v>21</v>
      </c>
      <c r="B21" s="38">
        <v>10</v>
      </c>
      <c r="C21" s="41">
        <v>26769966</v>
      </c>
      <c r="D21" s="42"/>
      <c r="E21" s="41">
        <v>18951260</v>
      </c>
    </row>
    <row r="22" spans="1:5" s="21" customFormat="1" ht="19.5" customHeight="1" x14ac:dyDescent="0.25">
      <c r="A22" s="40" t="s">
        <v>22</v>
      </c>
      <c r="B22" s="38">
        <v>14</v>
      </c>
      <c r="C22" s="41">
        <v>32765121</v>
      </c>
      <c r="D22" s="42"/>
      <c r="E22" s="41">
        <v>27785022</v>
      </c>
    </row>
    <row r="23" spans="1:5" s="21" customFormat="1" ht="19.5" customHeight="1" x14ac:dyDescent="0.25">
      <c r="A23" s="40" t="s">
        <v>23</v>
      </c>
      <c r="B23" s="53"/>
      <c r="C23" s="45">
        <v>29400</v>
      </c>
      <c r="D23" s="42"/>
      <c r="E23" s="45">
        <v>47828</v>
      </c>
    </row>
    <row r="24" spans="1:5" s="21" customFormat="1" ht="19.5" customHeight="1" x14ac:dyDescent="0.25">
      <c r="A24" s="46" t="s">
        <v>24</v>
      </c>
      <c r="B24" s="38"/>
      <c r="C24" s="47">
        <f>SUM(C16:C23)</f>
        <v>534548655</v>
      </c>
      <c r="D24" s="54"/>
      <c r="E24" s="47">
        <f>SUM(E16:E23)</f>
        <v>529575908</v>
      </c>
    </row>
    <row r="25" spans="1:5" s="21" customFormat="1" ht="19.5" customHeight="1" thickBot="1" x14ac:dyDescent="0.3">
      <c r="A25" s="4" t="s">
        <v>25</v>
      </c>
      <c r="B25" s="38"/>
      <c r="C25" s="55">
        <f>C13+C24</f>
        <v>1958378339</v>
      </c>
      <c r="D25" s="48"/>
      <c r="E25" s="55">
        <f>E13+E24</f>
        <v>1813678668</v>
      </c>
    </row>
    <row r="26" spans="1:5" s="21" customFormat="1" ht="19.5" customHeight="1" thickTop="1" x14ac:dyDescent="0.25">
      <c r="A26" s="35"/>
      <c r="B26" s="38"/>
      <c r="C26" s="56"/>
      <c r="D26" s="48"/>
      <c r="E26" s="56"/>
    </row>
    <row r="27" spans="1:5" s="21" customFormat="1" ht="19.5" customHeight="1" x14ac:dyDescent="0.25">
      <c r="A27" s="35"/>
      <c r="B27" s="38"/>
      <c r="C27" s="56"/>
      <c r="D27" s="48"/>
      <c r="E27" s="56"/>
    </row>
    <row r="28" spans="1:5" s="21" customFormat="1" ht="19.5" customHeight="1" x14ac:dyDescent="0.25">
      <c r="A28" s="35"/>
      <c r="B28" s="38"/>
      <c r="C28" s="56"/>
      <c r="D28" s="48"/>
      <c r="E28" s="56"/>
    </row>
    <row r="29" spans="1:5" s="21" customFormat="1" ht="19.5" customHeight="1" x14ac:dyDescent="0.25">
      <c r="A29" s="35"/>
      <c r="B29" s="38"/>
      <c r="C29" s="56"/>
      <c r="D29" s="48"/>
      <c r="E29" s="56"/>
    </row>
    <row r="30" spans="1:5" s="21" customFormat="1" ht="19.5" customHeight="1" x14ac:dyDescent="0.25">
      <c r="A30" s="35"/>
      <c r="B30" s="38"/>
      <c r="C30" s="56"/>
      <c r="D30" s="48"/>
      <c r="E30" s="56"/>
    </row>
    <row r="31" spans="1:5" s="21" customFormat="1" ht="19.5" customHeight="1" x14ac:dyDescent="0.25">
      <c r="A31" s="35"/>
      <c r="B31" s="38"/>
      <c r="C31" s="56"/>
      <c r="D31" s="48"/>
      <c r="E31" s="56"/>
    </row>
    <row r="32" spans="1:5" s="21" customFormat="1" ht="19.5" customHeight="1" x14ac:dyDescent="0.25">
      <c r="A32" s="35"/>
      <c r="B32" s="38"/>
      <c r="C32" s="56"/>
      <c r="D32" s="48"/>
      <c r="E32" s="56"/>
    </row>
    <row r="33" spans="1:5" s="21" customFormat="1" ht="19.5" customHeight="1" x14ac:dyDescent="0.25">
      <c r="A33" s="35"/>
      <c r="B33" s="38"/>
      <c r="C33" s="57"/>
      <c r="D33" s="58"/>
      <c r="E33" s="57"/>
    </row>
    <row r="34" spans="1:5" s="21" customFormat="1" ht="19.5" customHeight="1" x14ac:dyDescent="0.25">
      <c r="A34" s="35"/>
      <c r="B34" s="38"/>
      <c r="C34" s="57"/>
      <c r="D34" s="58"/>
      <c r="E34" s="57"/>
    </row>
    <row r="35" spans="1:5" s="21" customFormat="1" ht="19.5" customHeight="1" x14ac:dyDescent="0.25">
      <c r="A35" s="35"/>
      <c r="B35" s="38"/>
      <c r="C35" s="59"/>
      <c r="D35" s="60"/>
      <c r="E35" s="59"/>
    </row>
    <row r="36" spans="1:5" s="21" customFormat="1" ht="19.5" customHeight="1" x14ac:dyDescent="0.25">
      <c r="B36" s="38"/>
      <c r="C36" s="38"/>
      <c r="D36" s="38"/>
      <c r="E36" s="38"/>
    </row>
    <row r="37" spans="1:5" ht="18" customHeight="1" x14ac:dyDescent="0.25">
      <c r="C37" s="29"/>
      <c r="D37" s="10"/>
      <c r="E37" s="29"/>
    </row>
    <row r="38" spans="1:5" ht="18" customHeight="1" x14ac:dyDescent="0.25">
      <c r="A38" s="3"/>
      <c r="C38" s="29"/>
      <c r="D38" s="10"/>
      <c r="E38" s="29"/>
    </row>
    <row r="39" spans="1:5" ht="18" customHeight="1" x14ac:dyDescent="0.25">
      <c r="A39" s="21" t="s">
        <v>26</v>
      </c>
      <c r="C39" s="29"/>
      <c r="D39" s="10"/>
      <c r="E39" s="29"/>
    </row>
    <row r="40" spans="1:5" ht="18" customHeight="1" x14ac:dyDescent="0.25">
      <c r="A40" s="3"/>
      <c r="B40" s="3"/>
      <c r="D40" s="3"/>
    </row>
  </sheetData>
  <mergeCells count="4">
    <mergeCell ref="A1:E1"/>
    <mergeCell ref="A2:E2"/>
    <mergeCell ref="A3:E3"/>
    <mergeCell ref="C4:E4"/>
  </mergeCells>
  <pageMargins left="1" right="0.3" top="0.9" bottom="0.75" header="0.5" footer="0.25"/>
  <pageSetup paperSize="9" firstPageNumber="3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954E9-769E-4C55-BDB7-CBA42DBC6720}">
  <dimension ref="A1:E39"/>
  <sheetViews>
    <sheetView topLeftCell="A21" zoomScale="99" zoomScaleNormal="110" zoomScaleSheetLayoutView="85" zoomScalePageLayoutView="75" workbookViewId="0">
      <selection activeCell="A34" sqref="A34"/>
    </sheetView>
  </sheetViews>
  <sheetFormatPr defaultColWidth="9.08984375" defaultRowHeight="18" customHeight="1" x14ac:dyDescent="0.25"/>
  <cols>
    <col min="1" max="1" width="50.6328125" style="7" customWidth="1"/>
    <col min="2" max="2" width="6.90625" style="5" customWidth="1"/>
    <col min="3" max="3" width="15.08984375" style="6" customWidth="1"/>
    <col min="4" max="4" width="1.6328125" style="6" customWidth="1"/>
    <col min="5" max="5" width="14.90625" style="6" customWidth="1"/>
    <col min="6" max="6" width="0.90625" style="3" customWidth="1"/>
    <col min="7" max="16384" width="9.08984375" style="3"/>
  </cols>
  <sheetData>
    <row r="1" spans="1:5" ht="18" customHeight="1" x14ac:dyDescent="0.25">
      <c r="A1" s="134" t="s">
        <v>0</v>
      </c>
      <c r="B1" s="134"/>
      <c r="C1" s="134"/>
      <c r="D1" s="134"/>
      <c r="E1" s="134"/>
    </row>
    <row r="2" spans="1:5" ht="18" customHeight="1" x14ac:dyDescent="0.25">
      <c r="A2" s="134" t="s">
        <v>27</v>
      </c>
      <c r="B2" s="134"/>
      <c r="C2" s="134"/>
      <c r="D2" s="134"/>
      <c r="E2" s="134"/>
    </row>
    <row r="3" spans="1:5" ht="18" customHeight="1" x14ac:dyDescent="0.25">
      <c r="A3" s="134" t="s">
        <v>2</v>
      </c>
      <c r="B3" s="134"/>
      <c r="C3" s="134"/>
      <c r="D3" s="134"/>
      <c r="E3" s="134"/>
    </row>
    <row r="4" spans="1:5" ht="18" customHeight="1" x14ac:dyDescent="0.25">
      <c r="A4" s="12"/>
      <c r="B4" s="13"/>
      <c r="C4" s="135" t="s">
        <v>3</v>
      </c>
      <c r="D4" s="135"/>
      <c r="E4" s="135"/>
    </row>
    <row r="5" spans="1:5" ht="6" customHeight="1" x14ac:dyDescent="0.25">
      <c r="A5" s="4"/>
    </row>
    <row r="6" spans="1:5" s="21" customFormat="1" ht="19.5" customHeight="1" x14ac:dyDescent="0.25">
      <c r="A6" s="34"/>
      <c r="B6" s="36" t="s">
        <v>4</v>
      </c>
      <c r="C6" s="36">
        <v>2025</v>
      </c>
      <c r="D6" s="36"/>
      <c r="E6" s="36">
        <v>2024</v>
      </c>
    </row>
    <row r="7" spans="1:5" s="21" customFormat="1" ht="19.5" customHeight="1" x14ac:dyDescent="0.25">
      <c r="A7" s="2" t="s">
        <v>28</v>
      </c>
      <c r="B7" s="61"/>
      <c r="C7" s="62"/>
      <c r="D7" s="62"/>
      <c r="E7" s="62"/>
    </row>
    <row r="8" spans="1:5" s="21" customFormat="1" ht="19.5" customHeight="1" x14ac:dyDescent="0.25">
      <c r="A8" s="7" t="s">
        <v>29</v>
      </c>
      <c r="B8" s="38"/>
      <c r="C8" s="63"/>
      <c r="D8" s="63"/>
      <c r="E8" s="63"/>
    </row>
    <row r="9" spans="1:5" s="21" customFormat="1" ht="19.5" customHeight="1" x14ac:dyDescent="0.25">
      <c r="A9" s="40" t="s">
        <v>30</v>
      </c>
      <c r="B9" s="38">
        <v>11</v>
      </c>
      <c r="C9" s="64">
        <v>379343010</v>
      </c>
      <c r="D9" s="64"/>
      <c r="E9" s="64">
        <v>429341767</v>
      </c>
    </row>
    <row r="10" spans="1:5" s="21" customFormat="1" ht="19.5" customHeight="1" x14ac:dyDescent="0.25">
      <c r="A10" s="40" t="s">
        <v>31</v>
      </c>
      <c r="B10" s="38"/>
      <c r="C10" s="64">
        <v>3320663</v>
      </c>
      <c r="D10" s="65"/>
      <c r="E10" s="64">
        <v>3596476</v>
      </c>
    </row>
    <row r="11" spans="1:5" s="21" customFormat="1" ht="19.5" customHeight="1" x14ac:dyDescent="0.25">
      <c r="A11" s="40" t="s">
        <v>32</v>
      </c>
      <c r="B11" s="38"/>
      <c r="C11" s="66">
        <v>27498903</v>
      </c>
      <c r="D11" s="64"/>
      <c r="E11" s="66">
        <v>21698604</v>
      </c>
    </row>
    <row r="12" spans="1:5" s="21" customFormat="1" ht="19.5" customHeight="1" x14ac:dyDescent="0.25">
      <c r="A12" s="46" t="s">
        <v>33</v>
      </c>
      <c r="B12" s="38"/>
      <c r="C12" s="66">
        <f>SUM(C9:C11)</f>
        <v>410162576</v>
      </c>
      <c r="D12" s="67"/>
      <c r="E12" s="66">
        <f>SUM(E9:E11)</f>
        <v>454636847</v>
      </c>
    </row>
    <row r="13" spans="1:5" s="21" customFormat="1" ht="19.5" customHeight="1" x14ac:dyDescent="0.25">
      <c r="A13" s="34"/>
      <c r="B13" s="38"/>
      <c r="C13" s="68"/>
      <c r="D13" s="68"/>
      <c r="E13" s="68"/>
    </row>
    <row r="14" spans="1:5" s="21" customFormat="1" ht="19.5" customHeight="1" x14ac:dyDescent="0.25">
      <c r="A14" s="7" t="s">
        <v>34</v>
      </c>
      <c r="B14" s="38"/>
      <c r="C14" s="64"/>
      <c r="D14" s="64"/>
      <c r="E14" s="64"/>
    </row>
    <row r="15" spans="1:5" s="21" customFormat="1" ht="19.5" customHeight="1" x14ac:dyDescent="0.25">
      <c r="A15" s="40" t="s">
        <v>35</v>
      </c>
      <c r="B15" s="38"/>
      <c r="C15" s="65">
        <v>2823360</v>
      </c>
      <c r="D15" s="64"/>
      <c r="E15" s="65">
        <v>3529808</v>
      </c>
    </row>
    <row r="16" spans="1:5" s="21" customFormat="1" ht="19.5" customHeight="1" x14ac:dyDescent="0.25">
      <c r="A16" s="40" t="s">
        <v>36</v>
      </c>
      <c r="B16" s="38">
        <v>12</v>
      </c>
      <c r="C16" s="82">
        <v>155566541</v>
      </c>
      <c r="D16" s="64"/>
      <c r="E16" s="82">
        <v>134958253</v>
      </c>
    </row>
    <row r="17" spans="1:5" s="21" customFormat="1" ht="19.5" customHeight="1" x14ac:dyDescent="0.25">
      <c r="A17" s="46" t="s">
        <v>37</v>
      </c>
      <c r="B17" s="38"/>
      <c r="C17" s="66">
        <f>SUM(C15:C16)</f>
        <v>158389901</v>
      </c>
      <c r="D17" s="67"/>
      <c r="E17" s="66">
        <f>SUM(E15:E16)</f>
        <v>138488061</v>
      </c>
    </row>
    <row r="18" spans="1:5" s="21" customFormat="1" ht="19.5" customHeight="1" x14ac:dyDescent="0.25">
      <c r="A18" s="14" t="s">
        <v>38</v>
      </c>
      <c r="B18" s="38"/>
      <c r="C18" s="66">
        <f>C12+C17</f>
        <v>568552477</v>
      </c>
      <c r="D18" s="67"/>
      <c r="E18" s="66">
        <f>E12+E17</f>
        <v>593124908</v>
      </c>
    </row>
    <row r="19" spans="1:5" s="21" customFormat="1" ht="19.5" customHeight="1" x14ac:dyDescent="0.25">
      <c r="A19" s="34"/>
      <c r="B19" s="38"/>
      <c r="C19" s="63"/>
      <c r="D19" s="63"/>
      <c r="E19" s="63"/>
    </row>
    <row r="20" spans="1:5" s="21" customFormat="1" ht="19.5" customHeight="1" x14ac:dyDescent="0.25">
      <c r="A20" s="7" t="s">
        <v>39</v>
      </c>
      <c r="B20" s="38"/>
      <c r="C20" s="64"/>
      <c r="D20" s="64"/>
      <c r="E20" s="64"/>
    </row>
    <row r="21" spans="1:5" s="21" customFormat="1" ht="19.5" customHeight="1" x14ac:dyDescent="0.25">
      <c r="A21" s="7" t="s">
        <v>40</v>
      </c>
      <c r="B21" s="38"/>
      <c r="C21" s="64"/>
      <c r="D21" s="64"/>
      <c r="E21" s="64"/>
    </row>
    <row r="22" spans="1:5" s="21" customFormat="1" ht="19.5" customHeight="1" x14ac:dyDescent="0.25">
      <c r="A22" s="40" t="s">
        <v>41</v>
      </c>
      <c r="B22" s="38"/>
      <c r="C22" s="64"/>
      <c r="D22" s="69"/>
      <c r="E22" s="69"/>
    </row>
    <row r="23" spans="1:5" s="21" customFormat="1" ht="19.5" customHeight="1" thickBot="1" x14ac:dyDescent="0.3">
      <c r="A23" s="70" t="s">
        <v>42</v>
      </c>
      <c r="B23" s="38"/>
      <c r="C23" s="71">
        <v>107625000</v>
      </c>
      <c r="D23" s="69"/>
      <c r="E23" s="71">
        <v>107625000</v>
      </c>
    </row>
    <row r="24" spans="1:5" s="21" customFormat="1" ht="19.5" customHeight="1" thickTop="1" x14ac:dyDescent="0.25">
      <c r="A24" s="40" t="s">
        <v>43</v>
      </c>
      <c r="B24" s="38"/>
      <c r="C24" s="72"/>
      <c r="D24" s="72"/>
      <c r="E24" s="72"/>
    </row>
    <row r="25" spans="1:5" s="21" customFormat="1" ht="19.5" customHeight="1" x14ac:dyDescent="0.25">
      <c r="A25" s="70" t="s">
        <v>44</v>
      </c>
      <c r="B25" s="38"/>
      <c r="C25" s="72">
        <v>107625000</v>
      </c>
      <c r="D25" s="72"/>
      <c r="E25" s="73">
        <v>107625000</v>
      </c>
    </row>
    <row r="26" spans="1:5" s="21" customFormat="1" ht="19.5" customHeight="1" x14ac:dyDescent="0.25">
      <c r="A26" s="34" t="s">
        <v>45</v>
      </c>
      <c r="B26" s="38"/>
      <c r="C26" s="74">
        <v>171075000</v>
      </c>
      <c r="D26" s="74"/>
      <c r="E26" s="74">
        <v>171075000</v>
      </c>
    </row>
    <row r="27" spans="1:5" s="21" customFormat="1" ht="19.5" customHeight="1" x14ac:dyDescent="0.25">
      <c r="A27" s="7" t="s">
        <v>46</v>
      </c>
      <c r="B27" s="38"/>
      <c r="C27" s="73"/>
      <c r="D27" s="51"/>
      <c r="E27" s="73"/>
    </row>
    <row r="28" spans="1:5" s="21" customFormat="1" ht="19.5" customHeight="1" x14ac:dyDescent="0.25">
      <c r="A28" s="34" t="s">
        <v>47</v>
      </c>
      <c r="B28" s="38"/>
      <c r="C28" s="73"/>
      <c r="D28" s="51"/>
      <c r="E28" s="73"/>
    </row>
    <row r="29" spans="1:5" s="21" customFormat="1" ht="19.5" customHeight="1" x14ac:dyDescent="0.25">
      <c r="A29" s="46" t="s">
        <v>48</v>
      </c>
      <c r="B29" s="38">
        <v>13</v>
      </c>
      <c r="C29" s="74">
        <v>26906250</v>
      </c>
      <c r="D29" s="74"/>
      <c r="E29" s="74">
        <v>26906250</v>
      </c>
    </row>
    <row r="30" spans="1:5" s="21" customFormat="1" ht="19.5" customHeight="1" x14ac:dyDescent="0.25">
      <c r="A30" s="34" t="s">
        <v>49</v>
      </c>
      <c r="B30" s="38"/>
      <c r="C30" s="75">
        <v>1084219612</v>
      </c>
      <c r="D30" s="74"/>
      <c r="E30" s="75">
        <v>914947510</v>
      </c>
    </row>
    <row r="31" spans="1:5" s="21" customFormat="1" ht="19.5" customHeight="1" x14ac:dyDescent="0.25">
      <c r="A31" s="79" t="s">
        <v>50</v>
      </c>
      <c r="B31" s="38"/>
      <c r="C31" s="66">
        <f>SUM(C25:C30)</f>
        <v>1389825862</v>
      </c>
      <c r="D31" s="76"/>
      <c r="E31" s="66">
        <f>SUM(E25:E30)</f>
        <v>1220553760</v>
      </c>
    </row>
    <row r="32" spans="1:5" s="21" customFormat="1" ht="19.5" customHeight="1" thickBot="1" x14ac:dyDescent="0.3">
      <c r="A32" s="78" t="s">
        <v>51</v>
      </c>
      <c r="B32" s="38"/>
      <c r="C32" s="77">
        <f>C18+C31</f>
        <v>1958378339</v>
      </c>
      <c r="D32" s="67"/>
      <c r="E32" s="77">
        <f>E18+E31</f>
        <v>1813678668</v>
      </c>
    </row>
    <row r="33" spans="1:5" s="21" customFormat="1" ht="19.5" customHeight="1" thickTop="1" x14ac:dyDescent="0.25">
      <c r="A33" s="78"/>
      <c r="B33" s="38"/>
      <c r="C33" s="80"/>
      <c r="D33" s="67"/>
      <c r="E33" s="80"/>
    </row>
    <row r="34" spans="1:5" s="21" customFormat="1" ht="19.5" customHeight="1" x14ac:dyDescent="0.25">
      <c r="A34" s="78"/>
      <c r="B34" s="38"/>
      <c r="C34" s="80"/>
      <c r="D34" s="67"/>
      <c r="E34" s="80"/>
    </row>
    <row r="35" spans="1:5" s="21" customFormat="1" ht="19.5" customHeight="1" x14ac:dyDescent="0.25">
      <c r="A35" s="78"/>
      <c r="B35" s="38"/>
      <c r="C35" s="80"/>
      <c r="D35" s="67"/>
      <c r="E35" s="80"/>
    </row>
    <row r="36" spans="1:5" s="21" customFormat="1" ht="19.5" customHeight="1" x14ac:dyDescent="0.25">
      <c r="A36" s="35"/>
      <c r="B36" s="38"/>
      <c r="C36" s="76"/>
      <c r="D36" s="67"/>
      <c r="E36" s="76"/>
    </row>
    <row r="37" spans="1:5" s="21" customFormat="1" ht="19.5" customHeight="1" x14ac:dyDescent="0.25">
      <c r="B37" s="38"/>
      <c r="C37" s="60"/>
      <c r="D37" s="60"/>
      <c r="E37" s="60"/>
    </row>
    <row r="38" spans="1:5" s="21" customFormat="1" ht="19.5" customHeight="1" x14ac:dyDescent="0.25">
      <c r="A38" s="21" t="s">
        <v>26</v>
      </c>
      <c r="B38" s="38"/>
      <c r="C38" s="38"/>
      <c r="D38" s="38"/>
      <c r="E38" s="38"/>
    </row>
    <row r="39" spans="1:5" s="21" customFormat="1" ht="18" customHeight="1" x14ac:dyDescent="0.25">
      <c r="A39" s="34"/>
      <c r="B39" s="38"/>
      <c r="C39" s="20"/>
      <c r="D39" s="20"/>
      <c r="E39" s="20"/>
    </row>
  </sheetData>
  <mergeCells count="4">
    <mergeCell ref="A1:E1"/>
    <mergeCell ref="A2:E2"/>
    <mergeCell ref="A3:E3"/>
    <mergeCell ref="C4:E4"/>
  </mergeCells>
  <pageMargins left="1" right="0.3" top="0.9" bottom="0.75" header="0.5" footer="0.25"/>
  <pageSetup paperSize="9" firstPageNumber="3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DE021-029D-4448-B557-C29F7D521E8C}">
  <dimension ref="A1:J39"/>
  <sheetViews>
    <sheetView topLeftCell="A22" zoomScale="111" zoomScaleNormal="120" zoomScaleSheetLayoutView="86" workbookViewId="0">
      <selection activeCell="E26" sqref="E26"/>
    </sheetView>
  </sheetViews>
  <sheetFormatPr defaultColWidth="9.08984375" defaultRowHeight="18" customHeight="1" x14ac:dyDescent="0.25"/>
  <cols>
    <col min="1" max="1" width="51" style="7" customWidth="1"/>
    <col min="2" max="2" width="5.7265625" style="5" customWidth="1"/>
    <col min="3" max="3" width="13.6328125" style="6" customWidth="1"/>
    <col min="4" max="4" width="1.6328125" style="6" customWidth="1"/>
    <col min="5" max="5" width="13.26953125" style="6" customWidth="1"/>
    <col min="6" max="6" width="0.90625" style="3" customWidth="1"/>
    <col min="7" max="16384" width="9.08984375" style="3"/>
  </cols>
  <sheetData>
    <row r="1" spans="1:10" ht="18" customHeight="1" x14ac:dyDescent="0.25">
      <c r="A1" s="134" t="s">
        <v>52</v>
      </c>
      <c r="B1" s="134"/>
      <c r="C1" s="134"/>
      <c r="D1" s="134"/>
      <c r="E1" s="134"/>
      <c r="F1" s="17"/>
      <c r="G1" s="17"/>
    </row>
    <row r="2" spans="1:10" ht="18" customHeight="1" x14ac:dyDescent="0.25">
      <c r="A2" s="134" t="s">
        <v>53</v>
      </c>
      <c r="B2" s="134"/>
      <c r="C2" s="134"/>
      <c r="D2" s="134"/>
      <c r="E2" s="134"/>
    </row>
    <row r="3" spans="1:10" ht="18" customHeight="1" x14ac:dyDescent="0.25">
      <c r="A3" s="134" t="s">
        <v>54</v>
      </c>
      <c r="B3" s="134"/>
      <c r="C3" s="134"/>
      <c r="D3" s="134"/>
      <c r="E3" s="134"/>
    </row>
    <row r="4" spans="1:10" ht="18" customHeight="1" x14ac:dyDescent="0.25">
      <c r="A4" s="16"/>
      <c r="B4" s="16"/>
      <c r="C4" s="135" t="s">
        <v>3</v>
      </c>
      <c r="D4" s="135"/>
      <c r="E4" s="135"/>
    </row>
    <row r="5" spans="1:10" ht="6" customHeight="1" x14ac:dyDescent="0.25">
      <c r="A5" s="6"/>
      <c r="B5" s="6"/>
      <c r="D5" s="3"/>
      <c r="E5" s="3"/>
    </row>
    <row r="6" spans="1:10" s="21" customFormat="1" ht="19" customHeight="1" x14ac:dyDescent="0.25">
      <c r="A6" s="34"/>
      <c r="B6" s="36" t="s">
        <v>4</v>
      </c>
      <c r="C6" s="81" t="s">
        <v>5</v>
      </c>
      <c r="D6" s="36"/>
      <c r="E6" s="81" t="s">
        <v>6</v>
      </c>
    </row>
    <row r="7" spans="1:10" s="21" customFormat="1" ht="19" customHeight="1" x14ac:dyDescent="0.25">
      <c r="A7" s="7" t="s">
        <v>55</v>
      </c>
      <c r="B7" s="38"/>
      <c r="C7" s="63"/>
      <c r="D7" s="63"/>
      <c r="E7" s="63"/>
      <c r="F7" s="63"/>
      <c r="G7" s="63"/>
      <c r="H7" s="63"/>
      <c r="I7" s="63"/>
      <c r="J7" s="63"/>
    </row>
    <row r="8" spans="1:10" s="21" customFormat="1" ht="19" customHeight="1" x14ac:dyDescent="0.25">
      <c r="A8" s="40" t="s">
        <v>56</v>
      </c>
      <c r="B8" s="38">
        <v>17</v>
      </c>
      <c r="C8" s="64">
        <v>2863784273</v>
      </c>
      <c r="D8" s="64"/>
      <c r="E8" s="64">
        <v>2884307123</v>
      </c>
      <c r="F8" s="63"/>
      <c r="G8" s="63"/>
      <c r="H8" s="63"/>
      <c r="I8" s="63"/>
      <c r="J8" s="63"/>
    </row>
    <row r="9" spans="1:10" s="21" customFormat="1" ht="19" customHeight="1" x14ac:dyDescent="0.25">
      <c r="A9" s="40" t="s">
        <v>57</v>
      </c>
      <c r="B9" s="38">
        <v>18</v>
      </c>
      <c r="C9" s="82">
        <v>14310572</v>
      </c>
      <c r="D9" s="68"/>
      <c r="E9" s="82">
        <v>5798836</v>
      </c>
      <c r="F9" s="63"/>
      <c r="G9" s="63"/>
      <c r="H9" s="63"/>
      <c r="I9" s="63"/>
      <c r="J9" s="63"/>
    </row>
    <row r="10" spans="1:10" s="21" customFormat="1" ht="19" customHeight="1" x14ac:dyDescent="0.25">
      <c r="A10" s="46" t="s">
        <v>58</v>
      </c>
      <c r="B10" s="38"/>
      <c r="C10" s="66">
        <f>SUM(C8:C9)</f>
        <v>2878094845</v>
      </c>
      <c r="D10" s="83"/>
      <c r="E10" s="66">
        <f>SUM(E8:E9)</f>
        <v>2890105959</v>
      </c>
      <c r="F10" s="63"/>
      <c r="G10" s="63"/>
      <c r="H10" s="63"/>
      <c r="I10" s="63"/>
      <c r="J10" s="63"/>
    </row>
    <row r="11" spans="1:10" s="21" customFormat="1" ht="19" customHeight="1" x14ac:dyDescent="0.25">
      <c r="A11" s="34"/>
      <c r="B11" s="38"/>
      <c r="C11" s="84"/>
      <c r="D11" s="84"/>
      <c r="E11" s="84"/>
      <c r="F11" s="63"/>
      <c r="G11" s="63"/>
      <c r="H11" s="63"/>
      <c r="I11" s="63"/>
      <c r="J11" s="63"/>
    </row>
    <row r="12" spans="1:10" s="21" customFormat="1" ht="19" customHeight="1" x14ac:dyDescent="0.25">
      <c r="A12" s="7" t="s">
        <v>59</v>
      </c>
      <c r="B12" s="38"/>
      <c r="C12" s="84"/>
      <c r="D12" s="84"/>
      <c r="E12" s="84"/>
      <c r="F12" s="63"/>
      <c r="G12" s="63"/>
      <c r="H12" s="63"/>
      <c r="I12" s="63"/>
      <c r="J12" s="63"/>
    </row>
    <row r="13" spans="1:10" s="21" customFormat="1" ht="19" customHeight="1" x14ac:dyDescent="0.25">
      <c r="A13" s="40" t="s">
        <v>60</v>
      </c>
      <c r="B13" s="38"/>
      <c r="C13" s="68">
        <v>2084732635</v>
      </c>
      <c r="D13" s="68"/>
      <c r="E13" s="68">
        <v>2196978354</v>
      </c>
      <c r="F13" s="63"/>
      <c r="G13" s="63"/>
      <c r="H13" s="63"/>
      <c r="I13" s="63"/>
      <c r="J13" s="63"/>
    </row>
    <row r="14" spans="1:10" s="21" customFormat="1" ht="19" customHeight="1" x14ac:dyDescent="0.25">
      <c r="A14" s="40" t="s">
        <v>61</v>
      </c>
      <c r="B14" s="38"/>
      <c r="C14" s="68">
        <v>390776304</v>
      </c>
      <c r="D14" s="68"/>
      <c r="E14" s="68">
        <v>380265543</v>
      </c>
      <c r="F14" s="63"/>
      <c r="G14" s="63"/>
      <c r="H14" s="63"/>
      <c r="I14" s="63"/>
      <c r="J14" s="63"/>
    </row>
    <row r="15" spans="1:10" s="21" customFormat="1" ht="19" customHeight="1" x14ac:dyDescent="0.25">
      <c r="A15" s="40" t="s">
        <v>62</v>
      </c>
      <c r="B15" s="38"/>
      <c r="C15" s="68">
        <v>127147667</v>
      </c>
      <c r="D15" s="68"/>
      <c r="E15" s="68">
        <v>111254308</v>
      </c>
      <c r="F15" s="63"/>
      <c r="G15" s="63"/>
      <c r="H15" s="63"/>
      <c r="I15" s="63"/>
      <c r="J15" s="63"/>
    </row>
    <row r="16" spans="1:10" s="21" customFormat="1" ht="19" customHeight="1" x14ac:dyDescent="0.25">
      <c r="A16" s="46" t="s">
        <v>63</v>
      </c>
      <c r="B16" s="38"/>
      <c r="C16" s="66">
        <f>SUM(C13:C15)</f>
        <v>2602656606</v>
      </c>
      <c r="D16" s="85"/>
      <c r="E16" s="66">
        <f>SUM(E13:E15)</f>
        <v>2688498205</v>
      </c>
      <c r="F16" s="63"/>
      <c r="G16" s="63"/>
      <c r="H16" s="63"/>
      <c r="I16" s="63"/>
      <c r="J16" s="63"/>
    </row>
    <row r="17" spans="1:10" s="21" customFormat="1" ht="19" customHeight="1" x14ac:dyDescent="0.25">
      <c r="A17" s="35" t="s">
        <v>64</v>
      </c>
      <c r="B17" s="38"/>
      <c r="C17" s="80">
        <f>C10-C16</f>
        <v>275438239</v>
      </c>
      <c r="D17" s="85"/>
      <c r="E17" s="80">
        <f>E10-E16</f>
        <v>201607754</v>
      </c>
      <c r="F17" s="63"/>
      <c r="G17" s="63"/>
      <c r="H17" s="63"/>
      <c r="I17" s="63"/>
      <c r="J17" s="63"/>
    </row>
    <row r="18" spans="1:10" s="21" customFormat="1" ht="19" customHeight="1" x14ac:dyDescent="0.25">
      <c r="A18" s="34" t="s">
        <v>65</v>
      </c>
      <c r="B18" s="38"/>
      <c r="C18" s="66">
        <v>-498139</v>
      </c>
      <c r="D18" s="83"/>
      <c r="E18" s="66">
        <v>-554710</v>
      </c>
      <c r="F18" s="63"/>
      <c r="G18" s="63"/>
      <c r="H18" s="63"/>
      <c r="I18" s="63"/>
      <c r="J18" s="63"/>
    </row>
    <row r="19" spans="1:10" s="21" customFormat="1" ht="19" customHeight="1" x14ac:dyDescent="0.25">
      <c r="A19" s="35" t="s">
        <v>66</v>
      </c>
      <c r="B19" s="38"/>
      <c r="C19" s="80">
        <f>SUM(C17:C18)</f>
        <v>274940100</v>
      </c>
      <c r="D19" s="85"/>
      <c r="E19" s="80">
        <f>SUM(E17:E18)</f>
        <v>201053044</v>
      </c>
      <c r="F19" s="63"/>
      <c r="G19" s="63"/>
      <c r="H19" s="63"/>
      <c r="I19" s="63"/>
      <c r="J19" s="63"/>
    </row>
    <row r="20" spans="1:10" s="21" customFormat="1" ht="19" customHeight="1" x14ac:dyDescent="0.25">
      <c r="A20" s="34" t="s">
        <v>67</v>
      </c>
      <c r="B20" s="38">
        <v>14</v>
      </c>
      <c r="C20" s="82">
        <v>-32173552</v>
      </c>
      <c r="D20" s="68"/>
      <c r="E20" s="82">
        <v>-28635601</v>
      </c>
      <c r="F20" s="63"/>
      <c r="G20" s="63"/>
      <c r="H20" s="63"/>
      <c r="I20" s="63"/>
      <c r="J20" s="63"/>
    </row>
    <row r="21" spans="1:10" s="21" customFormat="1" ht="19" customHeight="1" x14ac:dyDescent="0.25">
      <c r="A21" s="4" t="s">
        <v>68</v>
      </c>
      <c r="B21" s="38"/>
      <c r="C21" s="66">
        <f>SUM(C19:C20)</f>
        <v>242766548</v>
      </c>
      <c r="D21" s="86"/>
      <c r="E21" s="66">
        <f>SUM(E19:E20)</f>
        <v>172417443</v>
      </c>
      <c r="F21" s="63"/>
      <c r="G21" s="63"/>
      <c r="H21" s="63"/>
      <c r="I21" s="63"/>
      <c r="J21" s="63"/>
    </row>
    <row r="22" spans="1:10" s="21" customFormat="1" ht="19" customHeight="1" x14ac:dyDescent="0.25">
      <c r="A22" s="35"/>
      <c r="B22" s="38"/>
      <c r="C22" s="83"/>
      <c r="D22" s="83"/>
      <c r="E22" s="83"/>
      <c r="F22" s="63"/>
      <c r="G22" s="63"/>
      <c r="H22" s="63"/>
      <c r="I22" s="63"/>
      <c r="J22" s="63"/>
    </row>
    <row r="23" spans="1:10" s="21" customFormat="1" ht="19" customHeight="1" x14ac:dyDescent="0.25">
      <c r="A23" s="4" t="s">
        <v>69</v>
      </c>
      <c r="B23" s="38"/>
      <c r="C23" s="63"/>
      <c r="D23" s="63"/>
      <c r="E23" s="63"/>
    </row>
    <row r="24" spans="1:10" s="21" customFormat="1" ht="19" customHeight="1" x14ac:dyDescent="0.25">
      <c r="A24" s="87" t="s">
        <v>70</v>
      </c>
      <c r="B24" s="38"/>
      <c r="C24" s="63"/>
      <c r="D24" s="63"/>
      <c r="E24" s="63"/>
    </row>
    <row r="25" spans="1:10" s="21" customFormat="1" ht="19" customHeight="1" x14ac:dyDescent="0.25">
      <c r="A25" s="88" t="s">
        <v>71</v>
      </c>
      <c r="B25" s="38">
        <v>12</v>
      </c>
      <c r="C25" s="65">
        <v>-9976086</v>
      </c>
      <c r="D25" s="63"/>
      <c r="E25" s="65">
        <v>-12618061</v>
      </c>
    </row>
    <row r="26" spans="1:10" s="21" customFormat="1" ht="19" customHeight="1" x14ac:dyDescent="0.25">
      <c r="A26" s="89" t="s">
        <v>72</v>
      </c>
      <c r="B26" s="38"/>
      <c r="C26" s="80"/>
      <c r="D26" s="63"/>
      <c r="E26" s="80"/>
    </row>
    <row r="27" spans="1:10" s="21" customFormat="1" ht="19" customHeight="1" x14ac:dyDescent="0.25">
      <c r="A27" s="89" t="s">
        <v>73</v>
      </c>
      <c r="B27" s="38">
        <v>14</v>
      </c>
      <c r="C27" s="66">
        <v>1995217</v>
      </c>
      <c r="D27" s="98"/>
      <c r="E27" s="66">
        <v>2523611</v>
      </c>
    </row>
    <row r="28" spans="1:10" s="21" customFormat="1" ht="19" customHeight="1" x14ac:dyDescent="0.25">
      <c r="A28" s="90" t="s">
        <v>74</v>
      </c>
      <c r="B28" s="38"/>
      <c r="C28" s="80"/>
      <c r="D28" s="98"/>
      <c r="E28" s="80"/>
    </row>
    <row r="29" spans="1:10" s="21" customFormat="1" ht="19" customHeight="1" x14ac:dyDescent="0.25">
      <c r="A29" s="90" t="s">
        <v>75</v>
      </c>
      <c r="B29" s="38"/>
      <c r="C29" s="66">
        <f>SUM(C25:C27)</f>
        <v>-7980869</v>
      </c>
      <c r="D29" s="63"/>
      <c r="E29" s="66">
        <f>SUM(E25:E27)</f>
        <v>-10094450</v>
      </c>
    </row>
    <row r="30" spans="1:10" s="21" customFormat="1" ht="19" customHeight="1" x14ac:dyDescent="0.25">
      <c r="A30" s="61" t="s">
        <v>76</v>
      </c>
      <c r="B30" s="38"/>
      <c r="C30" s="66">
        <f>C29</f>
        <v>-7980869</v>
      </c>
      <c r="D30" s="63"/>
      <c r="E30" s="66">
        <f>E29</f>
        <v>-10094450</v>
      </c>
    </row>
    <row r="31" spans="1:10" s="61" customFormat="1" ht="19" customHeight="1" thickBot="1" x14ac:dyDescent="0.3">
      <c r="A31" s="61" t="s">
        <v>77</v>
      </c>
      <c r="B31" s="36"/>
      <c r="C31" s="77">
        <f>C21+C30</f>
        <v>234785679</v>
      </c>
      <c r="D31" s="63"/>
      <c r="E31" s="77">
        <f>E21+E30</f>
        <v>162322993</v>
      </c>
    </row>
    <row r="32" spans="1:10" s="21" customFormat="1" ht="19" customHeight="1" thickTop="1" x14ac:dyDescent="0.25">
      <c r="A32" s="34"/>
      <c r="B32" s="36"/>
      <c r="C32" s="91"/>
      <c r="D32" s="92"/>
      <c r="E32" s="91"/>
    </row>
    <row r="33" spans="1:5" s="21" customFormat="1" ht="19" customHeight="1" x14ac:dyDescent="0.25">
      <c r="A33" s="93" t="s">
        <v>78</v>
      </c>
      <c r="B33" s="38"/>
      <c r="C33" s="86"/>
      <c r="D33" s="86"/>
      <c r="E33" s="86"/>
    </row>
    <row r="34" spans="1:5" s="21" customFormat="1" ht="19" customHeight="1" thickBot="1" x14ac:dyDescent="0.3">
      <c r="A34" s="40" t="s">
        <v>79</v>
      </c>
      <c r="B34" s="38">
        <v>16</v>
      </c>
      <c r="C34" s="96">
        <f>C21/107625000</f>
        <v>2.2556705969802557</v>
      </c>
      <c r="D34" s="97"/>
      <c r="E34" s="96">
        <f>E21/107625000</f>
        <v>1.6020203763066203</v>
      </c>
    </row>
    <row r="35" spans="1:5" s="21" customFormat="1" ht="19" customHeight="1" thickTop="1" x14ac:dyDescent="0.25">
      <c r="A35" s="34"/>
      <c r="B35" s="38"/>
      <c r="C35" s="94"/>
      <c r="D35" s="95"/>
      <c r="E35" s="94"/>
    </row>
    <row r="36" spans="1:5" s="21" customFormat="1" ht="19" customHeight="1" x14ac:dyDescent="0.25">
      <c r="A36" s="34"/>
      <c r="B36" s="38"/>
      <c r="C36" s="94"/>
      <c r="D36" s="95"/>
      <c r="E36" s="94"/>
    </row>
    <row r="37" spans="1:5" s="21" customFormat="1" ht="19" customHeight="1" x14ac:dyDescent="0.25">
      <c r="A37" s="34"/>
      <c r="B37" s="38"/>
      <c r="C37" s="94"/>
      <c r="D37" s="95"/>
      <c r="E37" s="94"/>
    </row>
    <row r="38" spans="1:5" s="21" customFormat="1" ht="19" customHeight="1" x14ac:dyDescent="0.25">
      <c r="A38" s="34"/>
      <c r="B38" s="38"/>
      <c r="C38" s="94"/>
      <c r="D38" s="95"/>
      <c r="E38" s="94"/>
    </row>
    <row r="39" spans="1:5" s="21" customFormat="1" ht="19" customHeight="1" x14ac:dyDescent="0.25">
      <c r="A39" s="21" t="s">
        <v>26</v>
      </c>
      <c r="B39" s="38"/>
      <c r="C39" s="20"/>
      <c r="D39" s="20"/>
      <c r="E39" s="20"/>
    </row>
  </sheetData>
  <mergeCells count="4">
    <mergeCell ref="A1:E1"/>
    <mergeCell ref="A2:E2"/>
    <mergeCell ref="A3:E3"/>
    <mergeCell ref="C4:E4"/>
  </mergeCells>
  <pageMargins left="1" right="0.3" top="0.9" bottom="0.75" header="0.5" footer="0.25"/>
  <pageSetup paperSize="9" firstPageNumber="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EB4AB-24E9-4E24-A876-18B25C04515D}">
  <dimension ref="A1:S35"/>
  <sheetViews>
    <sheetView topLeftCell="A10" zoomScale="95" zoomScaleNormal="100" zoomScaleSheetLayoutView="90" workbookViewId="0">
      <selection activeCell="K24" sqref="K24"/>
    </sheetView>
  </sheetViews>
  <sheetFormatPr defaultColWidth="9.08984375" defaultRowHeight="18" customHeight="1" x14ac:dyDescent="0.25"/>
  <cols>
    <col min="1" max="1" width="2.36328125" style="19" customWidth="1"/>
    <col min="2" max="2" width="39.08984375" style="19" customWidth="1"/>
    <col min="3" max="3" width="9.36328125" style="19" customWidth="1"/>
    <col min="4" max="4" width="1" style="19" customWidth="1"/>
    <col min="5" max="5" width="14.36328125" style="19" customWidth="1"/>
    <col min="6" max="6" width="1.36328125" style="19" customWidth="1"/>
    <col min="7" max="7" width="13.36328125" style="19" customWidth="1"/>
    <col min="8" max="8" width="1.36328125" style="19" customWidth="1"/>
    <col min="9" max="9" width="15.36328125" style="19" customWidth="1"/>
    <col min="10" max="10" width="1.36328125" style="19" customWidth="1"/>
    <col min="11" max="11" width="16.26953125" style="19" customWidth="1"/>
    <col min="12" max="12" width="1.36328125" style="19" customWidth="1"/>
    <col min="13" max="13" width="14.90625" style="19" customWidth="1"/>
    <col min="14" max="14" width="1.26953125" style="19" customWidth="1"/>
    <col min="15" max="16384" width="9.08984375" style="19"/>
  </cols>
  <sheetData>
    <row r="1" spans="1:19" ht="22.15" customHeight="1" x14ac:dyDescent="0.25">
      <c r="A1" s="138" t="s">
        <v>52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8"/>
      <c r="O1" s="18"/>
      <c r="P1" s="18"/>
      <c r="Q1" s="18"/>
      <c r="R1" s="18"/>
      <c r="S1" s="18"/>
    </row>
    <row r="2" spans="1:19" ht="22.15" customHeight="1" x14ac:dyDescent="0.25">
      <c r="A2" s="138" t="s">
        <v>80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8"/>
      <c r="O2" s="18"/>
      <c r="P2" s="18"/>
      <c r="Q2" s="18"/>
      <c r="R2" s="18"/>
      <c r="S2" s="18"/>
    </row>
    <row r="3" spans="1:19" ht="22.15" customHeight="1" x14ac:dyDescent="0.25">
      <c r="A3" s="138" t="s">
        <v>81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8"/>
      <c r="O3" s="18"/>
      <c r="P3" s="18"/>
      <c r="Q3" s="18"/>
      <c r="R3" s="18"/>
      <c r="S3" s="18"/>
    </row>
    <row r="4" spans="1:19" ht="18" customHeight="1" x14ac:dyDescent="0.25">
      <c r="A4" s="16"/>
      <c r="B4" s="139" t="s">
        <v>3</v>
      </c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</row>
    <row r="5" spans="1:19" s="21" customFormat="1" ht="6" customHeight="1" x14ac:dyDescent="0.25">
      <c r="A5" s="20"/>
      <c r="B5" s="20"/>
      <c r="C5" s="20"/>
      <c r="M5" s="22"/>
    </row>
    <row r="6" spans="1:19" s="21" customFormat="1" ht="18" customHeight="1" x14ac:dyDescent="0.25">
      <c r="A6" s="38"/>
      <c r="B6" s="36"/>
      <c r="C6" s="36"/>
      <c r="D6" s="36"/>
      <c r="E6" s="36"/>
      <c r="F6" s="61"/>
      <c r="G6" s="36"/>
      <c r="H6" s="61"/>
      <c r="I6" s="136" t="s">
        <v>82</v>
      </c>
      <c r="J6" s="136"/>
      <c r="K6" s="136"/>
      <c r="L6" s="36"/>
    </row>
    <row r="7" spans="1:19" s="21" customFormat="1" ht="18" customHeight="1" x14ac:dyDescent="0.25">
      <c r="A7" s="38"/>
      <c r="B7" s="36"/>
      <c r="C7" s="36"/>
      <c r="D7" s="36"/>
      <c r="E7" s="36"/>
      <c r="F7" s="61"/>
      <c r="G7" s="36"/>
      <c r="H7" s="61"/>
      <c r="I7" s="137" t="s">
        <v>83</v>
      </c>
      <c r="J7" s="137"/>
      <c r="K7" s="36"/>
      <c r="L7" s="36"/>
    </row>
    <row r="8" spans="1:19" s="21" customFormat="1" ht="18" customHeight="1" x14ac:dyDescent="0.25">
      <c r="A8" s="61"/>
      <c r="B8" s="99"/>
      <c r="C8" s="61"/>
      <c r="D8" s="61"/>
      <c r="E8" s="36" t="s">
        <v>84</v>
      </c>
      <c r="F8" s="36"/>
      <c r="H8" s="36"/>
      <c r="I8" s="61"/>
      <c r="J8" s="36"/>
      <c r="K8" s="36"/>
      <c r="L8" s="36"/>
      <c r="M8" s="36" t="s">
        <v>85</v>
      </c>
    </row>
    <row r="9" spans="1:19" s="21" customFormat="1" ht="18" customHeight="1" x14ac:dyDescent="0.25">
      <c r="A9" s="61"/>
      <c r="B9" s="99"/>
      <c r="C9" s="36"/>
      <c r="D9" s="61"/>
      <c r="E9" s="36" t="s">
        <v>86</v>
      </c>
      <c r="F9" s="100"/>
      <c r="G9" s="36" t="s">
        <v>87</v>
      </c>
      <c r="H9" s="100"/>
      <c r="I9" s="36" t="s">
        <v>88</v>
      </c>
      <c r="J9" s="61"/>
      <c r="K9" s="61"/>
      <c r="L9" s="61"/>
      <c r="M9" s="101" t="s">
        <v>89</v>
      </c>
    </row>
    <row r="10" spans="1:19" s="104" customFormat="1" ht="18" customHeight="1" x14ac:dyDescent="0.25">
      <c r="A10" s="102"/>
      <c r="B10" s="103"/>
      <c r="C10" s="36" t="s">
        <v>90</v>
      </c>
      <c r="D10" s="61"/>
      <c r="E10" s="36" t="s">
        <v>91</v>
      </c>
      <c r="F10" s="100"/>
      <c r="G10" s="36" t="s">
        <v>92</v>
      </c>
      <c r="H10" s="100"/>
      <c r="I10" s="36" t="s">
        <v>93</v>
      </c>
      <c r="J10" s="61"/>
      <c r="K10" s="36" t="s">
        <v>94</v>
      </c>
      <c r="L10" s="36"/>
      <c r="M10" s="101" t="s">
        <v>95</v>
      </c>
    </row>
    <row r="11" spans="1:19" s="104" customFormat="1" ht="18" customHeight="1" x14ac:dyDescent="0.25">
      <c r="A11" s="102"/>
      <c r="B11" s="103"/>
      <c r="C11" s="36"/>
      <c r="D11" s="61"/>
      <c r="E11" s="105"/>
      <c r="F11" s="100"/>
      <c r="G11" s="105"/>
      <c r="H11" s="100"/>
      <c r="I11" s="36"/>
      <c r="J11" s="61"/>
      <c r="K11" s="36"/>
      <c r="L11" s="36"/>
      <c r="M11" s="101"/>
    </row>
    <row r="12" spans="1:19" s="104" customFormat="1" ht="18" customHeight="1" x14ac:dyDescent="0.25">
      <c r="A12" s="102"/>
      <c r="B12" s="103"/>
      <c r="C12" s="36"/>
      <c r="D12" s="61"/>
      <c r="E12" s="106"/>
      <c r="F12" s="107"/>
      <c r="G12" s="106"/>
      <c r="H12" s="107"/>
      <c r="I12" s="92"/>
      <c r="J12" s="86"/>
      <c r="K12" s="92"/>
      <c r="L12" s="92"/>
      <c r="M12" s="92"/>
      <c r="N12" s="108"/>
      <c r="O12" s="108"/>
    </row>
    <row r="13" spans="1:19" s="21" customFormat="1" ht="18" customHeight="1" x14ac:dyDescent="0.25">
      <c r="A13" s="61" t="s">
        <v>96</v>
      </c>
      <c r="C13" s="38"/>
      <c r="E13" s="109">
        <v>107625000</v>
      </c>
      <c r="F13" s="109"/>
      <c r="G13" s="109">
        <v>171075000</v>
      </c>
      <c r="H13" s="109"/>
      <c r="I13" s="109">
        <v>26906250</v>
      </c>
      <c r="J13" s="109"/>
      <c r="K13" s="109">
        <v>796958971</v>
      </c>
      <c r="L13" s="109"/>
      <c r="M13" s="80">
        <f>SUM(E13:K13)</f>
        <v>1102565221</v>
      </c>
      <c r="N13" s="63"/>
      <c r="O13" s="63"/>
    </row>
    <row r="14" spans="1:19" s="21" customFormat="1" ht="18" customHeight="1" x14ac:dyDescent="0.25">
      <c r="A14" s="21" t="s">
        <v>97</v>
      </c>
      <c r="C14" s="38">
        <v>20</v>
      </c>
      <c r="E14" s="118" t="s">
        <v>16</v>
      </c>
      <c r="F14" s="107"/>
      <c r="G14" s="118" t="s">
        <v>16</v>
      </c>
      <c r="H14" s="80"/>
      <c r="I14" s="118" t="s">
        <v>16</v>
      </c>
      <c r="J14" s="109"/>
      <c r="K14" s="109">
        <v>-44334454</v>
      </c>
      <c r="L14" s="109"/>
      <c r="M14" s="80">
        <f t="shared" ref="M14:M15" si="0">SUM(E14:K14)</f>
        <v>-44334454</v>
      </c>
      <c r="N14" s="63"/>
      <c r="O14" s="63"/>
    </row>
    <row r="15" spans="1:19" s="21" customFormat="1" ht="18" customHeight="1" x14ac:dyDescent="0.25">
      <c r="A15" s="21" t="s">
        <v>77</v>
      </c>
      <c r="C15" s="38"/>
      <c r="E15" s="124" t="s">
        <v>16</v>
      </c>
      <c r="F15" s="107"/>
      <c r="G15" s="124" t="s">
        <v>16</v>
      </c>
      <c r="H15" s="109"/>
      <c r="I15" s="124" t="s">
        <v>16</v>
      </c>
      <c r="J15" s="109"/>
      <c r="K15" s="1">
        <v>162322993</v>
      </c>
      <c r="L15" s="109"/>
      <c r="M15" s="80">
        <f t="shared" si="0"/>
        <v>162322993</v>
      </c>
      <c r="N15" s="63"/>
      <c r="O15" s="63"/>
    </row>
    <row r="16" spans="1:19" s="21" customFormat="1" ht="18" customHeight="1" thickBot="1" x14ac:dyDescent="0.3">
      <c r="A16" s="61" t="s">
        <v>98</v>
      </c>
      <c r="C16" s="38"/>
      <c r="E16" s="110">
        <f>SUM(E13:E15)</f>
        <v>107625000</v>
      </c>
      <c r="F16" s="109"/>
      <c r="G16" s="110">
        <f>SUM(G13:G15)</f>
        <v>171075000</v>
      </c>
      <c r="H16" s="109"/>
      <c r="I16" s="110">
        <f>SUM(I13:I15)</f>
        <v>26906250</v>
      </c>
      <c r="J16" s="109"/>
      <c r="K16" s="110">
        <f>SUM(K13:K15)</f>
        <v>914947510</v>
      </c>
      <c r="L16" s="80"/>
      <c r="M16" s="77">
        <f>SUM(M13:M15)</f>
        <v>1220553760</v>
      </c>
      <c r="N16" s="63"/>
      <c r="O16" s="63"/>
    </row>
    <row r="17" spans="1:15" s="21" customFormat="1" ht="18" customHeight="1" thickTop="1" x14ac:dyDescent="0.25">
      <c r="A17" s="61"/>
      <c r="C17" s="38"/>
      <c r="E17" s="84"/>
      <c r="F17" s="109"/>
      <c r="G17" s="84"/>
      <c r="H17" s="109"/>
      <c r="I17" s="109"/>
      <c r="J17" s="109"/>
      <c r="K17" s="109"/>
      <c r="L17" s="109"/>
      <c r="M17" s="63"/>
      <c r="N17" s="63"/>
      <c r="O17" s="63"/>
    </row>
    <row r="18" spans="1:15" s="21" customFormat="1" ht="18" customHeight="1" x14ac:dyDescent="0.25">
      <c r="A18" s="61" t="s">
        <v>99</v>
      </c>
      <c r="C18" s="38"/>
      <c r="E18" s="109">
        <f>E16</f>
        <v>107625000</v>
      </c>
      <c r="F18" s="109"/>
      <c r="G18" s="109">
        <f>G16</f>
        <v>171075000</v>
      </c>
      <c r="H18" s="109"/>
      <c r="I18" s="109">
        <f>I16</f>
        <v>26906250</v>
      </c>
      <c r="J18" s="109"/>
      <c r="K18" s="109">
        <f>K16</f>
        <v>914947510</v>
      </c>
      <c r="L18" s="109"/>
      <c r="M18" s="80">
        <f t="shared" ref="M18:M20" si="1">SUM(E18:K18)</f>
        <v>1220553760</v>
      </c>
      <c r="N18" s="63"/>
      <c r="O18" s="63"/>
    </row>
    <row r="19" spans="1:15" s="21" customFormat="1" ht="18" customHeight="1" x14ac:dyDescent="0.25">
      <c r="A19" s="21" t="s">
        <v>97</v>
      </c>
      <c r="C19" s="38">
        <v>20</v>
      </c>
      <c r="E19" s="118" t="s">
        <v>16</v>
      </c>
      <c r="F19" s="107"/>
      <c r="G19" s="118" t="s">
        <v>16</v>
      </c>
      <c r="H19" s="80"/>
      <c r="I19" s="118" t="s">
        <v>16</v>
      </c>
      <c r="J19" s="109"/>
      <c r="K19" s="109">
        <v>-65513577</v>
      </c>
      <c r="L19" s="109"/>
      <c r="M19" s="80">
        <f t="shared" si="1"/>
        <v>-65513577</v>
      </c>
      <c r="N19" s="63"/>
      <c r="O19" s="63"/>
    </row>
    <row r="20" spans="1:15" s="21" customFormat="1" ht="18" customHeight="1" x14ac:dyDescent="0.25">
      <c r="A20" s="21" t="s">
        <v>77</v>
      </c>
      <c r="C20" s="38"/>
      <c r="E20" s="118" t="s">
        <v>16</v>
      </c>
      <c r="F20" s="107"/>
      <c r="G20" s="118" t="s">
        <v>16</v>
      </c>
      <c r="H20" s="109"/>
      <c r="I20" s="118" t="s">
        <v>16</v>
      </c>
      <c r="J20" s="109"/>
      <c r="K20" s="80">
        <v>234785679</v>
      </c>
      <c r="L20" s="80"/>
      <c r="M20" s="80">
        <f t="shared" si="1"/>
        <v>234785679</v>
      </c>
      <c r="N20" s="63"/>
      <c r="O20" s="63"/>
    </row>
    <row r="21" spans="1:15" s="21" customFormat="1" ht="18" customHeight="1" thickBot="1" x14ac:dyDescent="0.3">
      <c r="A21" s="61" t="s">
        <v>100</v>
      </c>
      <c r="C21" s="53"/>
      <c r="E21" s="77">
        <f>SUM(E18:E20)</f>
        <v>107625000</v>
      </c>
      <c r="F21" s="109"/>
      <c r="G21" s="77">
        <f>SUM(G18:G20)</f>
        <v>171075000</v>
      </c>
      <c r="H21" s="109"/>
      <c r="I21" s="77">
        <f>SUM(I18:I20)</f>
        <v>26906250</v>
      </c>
      <c r="J21" s="109"/>
      <c r="K21" s="77">
        <f>SUM(K18:K20)</f>
        <v>1084219612</v>
      </c>
      <c r="L21" s="80"/>
      <c r="M21" s="77">
        <f>SUM(M18:M20)</f>
        <v>1389825862</v>
      </c>
      <c r="N21" s="63"/>
      <c r="O21" s="63"/>
    </row>
    <row r="22" spans="1:15" s="21" customFormat="1" ht="16.5" customHeight="1" thickTop="1" x14ac:dyDescent="0.25">
      <c r="A22" s="61"/>
      <c r="C22" s="53"/>
      <c r="E22" s="84"/>
      <c r="F22" s="109"/>
      <c r="G22" s="84"/>
      <c r="H22" s="109"/>
      <c r="I22" s="109"/>
      <c r="J22" s="109"/>
      <c r="K22" s="109"/>
      <c r="L22" s="109"/>
      <c r="M22" s="63"/>
      <c r="N22" s="63"/>
      <c r="O22" s="63"/>
    </row>
    <row r="23" spans="1:15" s="21" customFormat="1" ht="16.5" customHeight="1" x14ac:dyDescent="0.25">
      <c r="A23" s="61"/>
      <c r="C23" s="53"/>
      <c r="E23" s="84"/>
      <c r="F23" s="109"/>
      <c r="G23" s="84"/>
      <c r="H23" s="109"/>
      <c r="I23" s="109"/>
      <c r="J23" s="109"/>
      <c r="K23" s="109"/>
      <c r="L23" s="109"/>
      <c r="M23" s="63"/>
      <c r="N23" s="63"/>
      <c r="O23" s="63"/>
    </row>
    <row r="24" spans="1:15" s="21" customFormat="1" ht="16.5" customHeight="1" x14ac:dyDescent="0.25">
      <c r="A24" s="61"/>
      <c r="C24" s="53"/>
      <c r="E24" s="84"/>
      <c r="F24" s="109"/>
      <c r="G24" s="84"/>
      <c r="H24" s="109"/>
      <c r="I24" s="109"/>
      <c r="J24" s="109"/>
      <c r="K24" s="109"/>
      <c r="L24" s="109"/>
      <c r="M24" s="63"/>
      <c r="N24" s="63"/>
      <c r="O24" s="63"/>
    </row>
    <row r="25" spans="1:15" s="21" customFormat="1" ht="16.5" customHeight="1" x14ac:dyDescent="0.25">
      <c r="A25" s="61"/>
      <c r="C25" s="53"/>
      <c r="E25" s="84"/>
      <c r="F25" s="109"/>
      <c r="G25" s="84"/>
      <c r="H25" s="109"/>
      <c r="I25" s="109"/>
      <c r="J25" s="109"/>
      <c r="K25" s="109"/>
      <c r="L25" s="109"/>
      <c r="M25" s="63"/>
      <c r="N25" s="63"/>
      <c r="O25" s="63"/>
    </row>
    <row r="26" spans="1:15" s="21" customFormat="1" ht="16.5" customHeight="1" x14ac:dyDescent="0.25">
      <c r="A26" s="61"/>
      <c r="C26" s="53"/>
      <c r="E26" s="84"/>
      <c r="F26" s="109"/>
      <c r="G26" s="84"/>
      <c r="H26" s="109"/>
      <c r="I26" s="109"/>
      <c r="J26" s="109"/>
      <c r="K26" s="109"/>
      <c r="L26" s="109"/>
      <c r="M26" s="63"/>
      <c r="N26" s="63"/>
      <c r="O26" s="63"/>
    </row>
    <row r="27" spans="1:15" s="21" customFormat="1" ht="18" customHeight="1" x14ac:dyDescent="0.25">
      <c r="A27" s="21" t="s">
        <v>26</v>
      </c>
      <c r="C27" s="53"/>
      <c r="E27" s="85"/>
      <c r="F27" s="109"/>
      <c r="G27" s="85"/>
      <c r="H27" s="109"/>
      <c r="I27" s="109"/>
      <c r="J27" s="109"/>
      <c r="K27" s="109"/>
      <c r="L27" s="109"/>
      <c r="M27" s="63"/>
      <c r="N27" s="63"/>
      <c r="O27" s="63"/>
    </row>
    <row r="28" spans="1:15" s="21" customFormat="1" ht="18" customHeight="1" x14ac:dyDescent="0.45">
      <c r="C28" s="53"/>
      <c r="E28" s="111"/>
      <c r="F28" s="112"/>
      <c r="G28" s="112"/>
      <c r="H28" s="112"/>
      <c r="I28" s="113"/>
      <c r="J28" s="113"/>
      <c r="K28" s="113"/>
      <c r="L28" s="113"/>
      <c r="M28" s="64"/>
      <c r="N28" s="63"/>
      <c r="O28" s="63"/>
    </row>
    <row r="29" spans="1:15" s="21" customFormat="1" ht="18" customHeight="1" x14ac:dyDescent="0.45">
      <c r="C29" s="53"/>
      <c r="E29" s="114"/>
      <c r="F29" s="115"/>
      <c r="G29" s="115"/>
      <c r="H29" s="113"/>
      <c r="I29" s="113"/>
      <c r="J29" s="113"/>
      <c r="K29" s="113"/>
      <c r="L29" s="113"/>
      <c r="M29" s="64"/>
      <c r="N29" s="63"/>
      <c r="O29" s="63"/>
    </row>
    <row r="30" spans="1:15" s="21" customFormat="1" ht="18" customHeight="1" x14ac:dyDescent="0.45">
      <c r="C30" s="53"/>
      <c r="E30" s="116"/>
      <c r="F30" s="116"/>
      <c r="G30" s="116"/>
      <c r="H30" s="117"/>
      <c r="I30" s="117"/>
      <c r="J30" s="117"/>
      <c r="K30" s="117"/>
      <c r="L30" s="117"/>
    </row>
    <row r="31" spans="1:15" s="11" customFormat="1" ht="18" customHeight="1" x14ac:dyDescent="0.55000000000000004">
      <c r="C31" s="9"/>
      <c r="E31" s="24"/>
      <c r="F31" s="24"/>
      <c r="G31" s="24"/>
      <c r="H31" s="25"/>
      <c r="I31" s="25"/>
      <c r="J31" s="25"/>
      <c r="K31" s="25"/>
      <c r="L31" s="25"/>
    </row>
    <row r="32" spans="1:15" s="11" customFormat="1" ht="18" customHeight="1" x14ac:dyDescent="0.55000000000000004">
      <c r="C32" s="9"/>
      <c r="E32" s="24"/>
      <c r="F32" s="24"/>
      <c r="G32" s="24"/>
      <c r="H32" s="25"/>
      <c r="I32" s="25"/>
      <c r="J32" s="25"/>
      <c r="K32" s="25"/>
      <c r="L32" s="25"/>
    </row>
    <row r="33" spans="1:13" s="11" customFormat="1" ht="18" customHeight="1" x14ac:dyDescent="0.55000000000000004">
      <c r="C33" s="9"/>
      <c r="E33" s="24"/>
      <c r="F33" s="24"/>
      <c r="G33" s="24"/>
      <c r="H33" s="25"/>
      <c r="I33" s="25"/>
      <c r="J33" s="25"/>
      <c r="K33" s="25"/>
      <c r="L33" s="25"/>
    </row>
    <row r="34" spans="1:13" s="11" customFormat="1" ht="18" customHeight="1" x14ac:dyDescent="0.25">
      <c r="C34" s="9"/>
      <c r="E34" s="23"/>
      <c r="F34" s="26"/>
      <c r="G34" s="23"/>
      <c r="H34" s="26"/>
      <c r="I34" s="26"/>
      <c r="J34" s="26"/>
      <c r="K34" s="26"/>
      <c r="L34" s="26"/>
    </row>
    <row r="35" spans="1:13" s="11" customFormat="1" ht="18" customHeight="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</row>
  </sheetData>
  <mergeCells count="6">
    <mergeCell ref="I6:K6"/>
    <mergeCell ref="I7:J7"/>
    <mergeCell ref="A1:M1"/>
    <mergeCell ref="A2:M2"/>
    <mergeCell ref="A3:M3"/>
    <mergeCell ref="B4:M4"/>
  </mergeCells>
  <pageMargins left="1" right="0.3" top="0.9" bottom="0.75" header="0.5" footer="0.25"/>
  <pageSetup paperSize="9" firstPageNumber="3" fitToHeight="0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0BBB4-EE94-44E2-B67E-26956FAD907B}">
  <dimension ref="A1:F79"/>
  <sheetViews>
    <sheetView topLeftCell="A44" zoomScaleNormal="100" zoomScaleSheetLayoutView="87" zoomScalePageLayoutView="71" workbookViewId="0">
      <selection activeCell="D56" sqref="D56"/>
    </sheetView>
  </sheetViews>
  <sheetFormatPr defaultColWidth="9.08984375" defaultRowHeight="19" customHeight="1" x14ac:dyDescent="0.25"/>
  <cols>
    <col min="1" max="1" width="51.6328125" style="3" customWidth="1"/>
    <col min="2" max="2" width="5.7265625" style="3" bestFit="1" customWidth="1"/>
    <col min="3" max="3" width="2.26953125" style="3" customWidth="1"/>
    <col min="4" max="4" width="12.36328125" style="3" customWidth="1"/>
    <col min="5" max="5" width="3" style="3" customWidth="1"/>
    <col min="6" max="6" width="13.6328125" style="3" customWidth="1"/>
    <col min="7" max="7" width="1.36328125" style="3" customWidth="1"/>
    <col min="8" max="16384" width="9.08984375" style="3"/>
  </cols>
  <sheetData>
    <row r="1" spans="1:6" ht="19" customHeight="1" x14ac:dyDescent="0.25">
      <c r="A1" s="134" t="s">
        <v>52</v>
      </c>
      <c r="B1" s="134"/>
      <c r="C1" s="134"/>
      <c r="D1" s="134"/>
      <c r="E1" s="134"/>
      <c r="F1" s="134"/>
    </row>
    <row r="2" spans="1:6" ht="19" customHeight="1" x14ac:dyDescent="0.25">
      <c r="A2" s="134" t="s">
        <v>101</v>
      </c>
      <c r="B2" s="134"/>
      <c r="C2" s="134"/>
      <c r="D2" s="134"/>
      <c r="E2" s="134"/>
      <c r="F2" s="134"/>
    </row>
    <row r="3" spans="1:6" ht="19" customHeight="1" x14ac:dyDescent="0.25">
      <c r="A3" s="134" t="s">
        <v>102</v>
      </c>
      <c r="B3" s="134"/>
      <c r="C3" s="134"/>
      <c r="D3" s="134"/>
      <c r="E3" s="134"/>
      <c r="F3" s="134"/>
    </row>
    <row r="4" spans="1:6" ht="19" customHeight="1" x14ac:dyDescent="0.25">
      <c r="A4" s="16"/>
      <c r="B4" s="16"/>
      <c r="C4" s="16"/>
      <c r="D4" s="135" t="s">
        <v>3</v>
      </c>
      <c r="E4" s="135"/>
      <c r="F4" s="135"/>
    </row>
    <row r="5" spans="1:6" ht="5.5" customHeight="1" x14ac:dyDescent="0.25">
      <c r="A5" s="6"/>
      <c r="B5" s="6"/>
      <c r="C5" s="6"/>
      <c r="D5" s="6"/>
    </row>
    <row r="6" spans="1:6" s="5" customFormat="1" ht="19" customHeight="1" x14ac:dyDescent="0.25">
      <c r="B6" s="36" t="s">
        <v>4</v>
      </c>
      <c r="C6" s="36"/>
      <c r="D6" s="36">
        <v>2025</v>
      </c>
      <c r="E6" s="36"/>
      <c r="F6" s="36">
        <v>2024</v>
      </c>
    </row>
    <row r="7" spans="1:6" ht="19" customHeight="1" x14ac:dyDescent="0.25">
      <c r="A7" s="17" t="s">
        <v>103</v>
      </c>
      <c r="C7" s="27"/>
      <c r="D7" s="15"/>
      <c r="E7" s="15"/>
      <c r="F7" s="15"/>
    </row>
    <row r="8" spans="1:6" ht="19" customHeight="1" x14ac:dyDescent="0.25">
      <c r="A8" s="21" t="s">
        <v>104</v>
      </c>
      <c r="B8" s="21"/>
      <c r="C8" s="21"/>
      <c r="D8" s="125">
        <f>PL!C21</f>
        <v>242766548</v>
      </c>
      <c r="E8" s="125"/>
      <c r="F8" s="125">
        <f>PL!E21</f>
        <v>172417443</v>
      </c>
    </row>
    <row r="9" spans="1:6" ht="19" customHeight="1" x14ac:dyDescent="0.25">
      <c r="A9" s="21" t="s">
        <v>105</v>
      </c>
      <c r="B9" s="21"/>
      <c r="C9" s="104"/>
      <c r="D9" s="126"/>
      <c r="E9" s="125"/>
      <c r="F9" s="126"/>
    </row>
    <row r="10" spans="1:6" ht="19" customHeight="1" x14ac:dyDescent="0.25">
      <c r="A10" s="40" t="s">
        <v>106</v>
      </c>
      <c r="B10" s="21"/>
      <c r="C10" s="104"/>
      <c r="D10" s="125">
        <f>-PL!C20</f>
        <v>32173552</v>
      </c>
      <c r="E10" s="125"/>
      <c r="F10" s="125">
        <f>-PL!E20</f>
        <v>28635601</v>
      </c>
    </row>
    <row r="11" spans="1:6" ht="19" customHeight="1" x14ac:dyDescent="0.25">
      <c r="A11" s="40" t="s">
        <v>65</v>
      </c>
      <c r="B11" s="21"/>
      <c r="C11" s="104"/>
      <c r="D11" s="125">
        <v>498139</v>
      </c>
      <c r="E11" s="84"/>
      <c r="F11" s="125">
        <v>554710</v>
      </c>
    </row>
    <row r="12" spans="1:6" ht="19" customHeight="1" x14ac:dyDescent="0.25">
      <c r="A12" s="40" t="s">
        <v>138</v>
      </c>
      <c r="B12" s="21"/>
      <c r="C12" s="21"/>
      <c r="D12" s="125">
        <v>69022356</v>
      </c>
      <c r="E12" s="84"/>
      <c r="F12" s="125">
        <v>59764736</v>
      </c>
    </row>
    <row r="13" spans="1:6" ht="19" customHeight="1" x14ac:dyDescent="0.25">
      <c r="A13" s="40" t="s">
        <v>107</v>
      </c>
      <c r="B13" s="21"/>
      <c r="C13" s="21"/>
      <c r="D13" s="125">
        <v>-28955</v>
      </c>
      <c r="E13" s="84"/>
      <c r="F13" s="125">
        <v>-60000</v>
      </c>
    </row>
    <row r="14" spans="1:6" ht="19" customHeight="1" x14ac:dyDescent="0.25">
      <c r="A14" s="40" t="s">
        <v>108</v>
      </c>
      <c r="B14" s="21"/>
      <c r="C14" s="21"/>
      <c r="D14" s="125">
        <v>1231395</v>
      </c>
      <c r="E14" s="65"/>
      <c r="F14" s="125">
        <v>-192999</v>
      </c>
    </row>
    <row r="15" spans="1:6" ht="19" customHeight="1" x14ac:dyDescent="0.25">
      <c r="A15" s="40" t="s">
        <v>109</v>
      </c>
      <c r="B15" s="21"/>
      <c r="C15" s="21"/>
      <c r="D15" s="125">
        <v>2711408</v>
      </c>
      <c r="E15" s="84"/>
      <c r="F15" s="125">
        <v>3447664</v>
      </c>
    </row>
    <row r="16" spans="1:6" ht="19" customHeight="1" x14ac:dyDescent="0.25">
      <c r="A16" s="40" t="s">
        <v>110</v>
      </c>
      <c r="B16" s="34"/>
      <c r="C16" s="34"/>
      <c r="D16" s="125">
        <v>15274177</v>
      </c>
      <c r="E16" s="84"/>
      <c r="F16" s="125">
        <v>13195007</v>
      </c>
    </row>
    <row r="17" spans="1:6" ht="19" customHeight="1" x14ac:dyDescent="0.25">
      <c r="A17" s="40" t="s">
        <v>111</v>
      </c>
      <c r="B17" s="34"/>
      <c r="C17" s="34"/>
      <c r="D17" s="125">
        <v>301563</v>
      </c>
      <c r="E17" s="84"/>
      <c r="F17" s="125">
        <v>-43921</v>
      </c>
    </row>
    <row r="18" spans="1:6" ht="19" customHeight="1" x14ac:dyDescent="0.25">
      <c r="A18" s="40" t="s">
        <v>112</v>
      </c>
      <c r="B18" s="21"/>
      <c r="C18" s="21"/>
      <c r="D18" s="125">
        <v>-2424163</v>
      </c>
      <c r="E18" s="84"/>
      <c r="F18" s="125">
        <v>-1703015</v>
      </c>
    </row>
    <row r="19" spans="1:6" ht="19" customHeight="1" x14ac:dyDescent="0.25">
      <c r="A19" s="21"/>
      <c r="B19" s="21"/>
      <c r="C19" s="21"/>
      <c r="D19" s="127">
        <f>SUM(D8:D18)</f>
        <v>361526020</v>
      </c>
      <c r="E19" s="84"/>
      <c r="F19" s="127">
        <f>SUM(F8:F18)</f>
        <v>276015226</v>
      </c>
    </row>
    <row r="20" spans="1:6" ht="19" customHeight="1" x14ac:dyDescent="0.25">
      <c r="A20" s="21" t="s">
        <v>113</v>
      </c>
      <c r="B20" s="21"/>
      <c r="C20" s="104"/>
      <c r="D20" s="125"/>
      <c r="E20" s="128"/>
      <c r="F20" s="125"/>
    </row>
    <row r="21" spans="1:6" ht="19" customHeight="1" x14ac:dyDescent="0.25">
      <c r="A21" s="21" t="s">
        <v>114</v>
      </c>
      <c r="B21" s="21"/>
      <c r="C21" s="104"/>
      <c r="D21" s="125"/>
      <c r="E21" s="128"/>
      <c r="F21" s="125"/>
    </row>
    <row r="22" spans="1:6" ht="19" customHeight="1" x14ac:dyDescent="0.25">
      <c r="A22" s="40" t="s">
        <v>10</v>
      </c>
      <c r="B22" s="21"/>
      <c r="C22" s="21"/>
      <c r="D22" s="125">
        <v>18071344</v>
      </c>
      <c r="E22" s="128"/>
      <c r="F22" s="125">
        <v>55585425</v>
      </c>
    </row>
    <row r="23" spans="1:6" ht="19" customHeight="1" x14ac:dyDescent="0.25">
      <c r="A23" s="40" t="s">
        <v>11</v>
      </c>
      <c r="B23" s="21"/>
      <c r="C23" s="21"/>
      <c r="D23" s="125">
        <v>12928028</v>
      </c>
      <c r="E23" s="128"/>
      <c r="F23" s="125">
        <v>87218627</v>
      </c>
    </row>
    <row r="24" spans="1:6" ht="19" customHeight="1" x14ac:dyDescent="0.25">
      <c r="A24" s="40" t="s">
        <v>12</v>
      </c>
      <c r="B24" s="21"/>
      <c r="C24" s="21"/>
      <c r="D24" s="125">
        <v>153730</v>
      </c>
      <c r="E24" s="128"/>
      <c r="F24" s="73" t="s">
        <v>16</v>
      </c>
    </row>
    <row r="25" spans="1:6" ht="19" customHeight="1" x14ac:dyDescent="0.25">
      <c r="A25" s="40" t="s">
        <v>15</v>
      </c>
      <c r="B25" s="21"/>
      <c r="C25" s="21"/>
      <c r="D25" s="125">
        <v>-5550760</v>
      </c>
      <c r="E25" s="128"/>
      <c r="F25" s="73" t="s">
        <v>16</v>
      </c>
    </row>
    <row r="26" spans="1:6" ht="19" customHeight="1" x14ac:dyDescent="0.25">
      <c r="A26" s="40" t="s">
        <v>23</v>
      </c>
      <c r="B26" s="21"/>
      <c r="C26" s="21"/>
      <c r="D26" s="125">
        <v>18428</v>
      </c>
      <c r="E26" s="128"/>
      <c r="F26" s="125">
        <v>1822</v>
      </c>
    </row>
    <row r="27" spans="1:6" ht="19" customHeight="1" x14ac:dyDescent="0.25">
      <c r="A27" s="21" t="s">
        <v>115</v>
      </c>
      <c r="B27" s="21"/>
      <c r="C27" s="21"/>
      <c r="D27" s="125"/>
      <c r="E27" s="128"/>
      <c r="F27" s="125"/>
    </row>
    <row r="28" spans="1:6" ht="19" customHeight="1" x14ac:dyDescent="0.25">
      <c r="A28" s="40" t="s">
        <v>30</v>
      </c>
      <c r="B28" s="21"/>
      <c r="C28" s="21"/>
      <c r="D28" s="125">
        <v>-51355531</v>
      </c>
      <c r="E28" s="109"/>
      <c r="F28" s="125">
        <v>72293241</v>
      </c>
    </row>
    <row r="29" spans="1:6" ht="19" customHeight="1" x14ac:dyDescent="0.25">
      <c r="A29" s="40" t="s">
        <v>116</v>
      </c>
      <c r="B29" s="21"/>
      <c r="C29" s="21"/>
      <c r="D29" s="129">
        <v>-4641975</v>
      </c>
      <c r="E29" s="109"/>
      <c r="F29" s="129">
        <v>-4605464</v>
      </c>
    </row>
    <row r="30" spans="1:6" ht="19" customHeight="1" x14ac:dyDescent="0.25">
      <c r="A30" s="35" t="s">
        <v>117</v>
      </c>
      <c r="B30" s="21"/>
      <c r="C30" s="21"/>
      <c r="D30" s="125">
        <f>SUM(D19:D29)</f>
        <v>331149284</v>
      </c>
      <c r="E30" s="109"/>
      <c r="F30" s="125">
        <f>SUM(F19:F29)</f>
        <v>486508877</v>
      </c>
    </row>
    <row r="31" spans="1:6" ht="19" customHeight="1" x14ac:dyDescent="0.25">
      <c r="A31" s="34" t="s">
        <v>118</v>
      </c>
      <c r="B31" s="21"/>
      <c r="C31" s="21"/>
      <c r="D31" s="125">
        <v>-498139</v>
      </c>
      <c r="E31" s="109"/>
      <c r="F31" s="125">
        <v>-470031</v>
      </c>
    </row>
    <row r="32" spans="1:6" ht="19" customHeight="1" x14ac:dyDescent="0.25">
      <c r="A32" s="34" t="s">
        <v>119</v>
      </c>
      <c r="B32" s="21"/>
      <c r="C32" s="21"/>
      <c r="D32" s="125">
        <v>2424163</v>
      </c>
      <c r="E32" s="109"/>
      <c r="F32" s="125">
        <v>1703015</v>
      </c>
    </row>
    <row r="33" spans="1:6" ht="19" customHeight="1" x14ac:dyDescent="0.25">
      <c r="A33" s="34" t="s">
        <v>120</v>
      </c>
      <c r="B33" s="21"/>
      <c r="C33" s="21"/>
      <c r="D33" s="125">
        <v>-31328550</v>
      </c>
      <c r="E33" s="109"/>
      <c r="F33" s="125">
        <v>-28843489</v>
      </c>
    </row>
    <row r="34" spans="1:6" ht="19" customHeight="1" x14ac:dyDescent="0.25">
      <c r="A34" s="61" t="s">
        <v>121</v>
      </c>
      <c r="B34" s="21"/>
      <c r="C34" s="61"/>
      <c r="D34" s="130">
        <f>SUM(D30:D33)</f>
        <v>301746758</v>
      </c>
      <c r="E34" s="109"/>
      <c r="F34" s="130">
        <f>SUM(F30:F33)</f>
        <v>458898372</v>
      </c>
    </row>
    <row r="35" spans="1:6" ht="19" customHeight="1" x14ac:dyDescent="0.25">
      <c r="A35" s="17"/>
      <c r="B35" s="17"/>
      <c r="C35" s="17"/>
      <c r="D35" s="119"/>
      <c r="E35" s="122"/>
      <c r="F35" s="119"/>
    </row>
    <row r="36" spans="1:6" ht="19" customHeight="1" x14ac:dyDescent="0.25">
      <c r="A36" s="17" t="s">
        <v>122</v>
      </c>
      <c r="C36" s="27"/>
      <c r="D36" s="119"/>
      <c r="E36" s="123"/>
      <c r="F36" s="119"/>
    </row>
    <row r="37" spans="1:6" ht="19" customHeight="1" x14ac:dyDescent="0.25">
      <c r="A37" s="34" t="s">
        <v>123</v>
      </c>
      <c r="B37" s="131"/>
      <c r="C37" s="21"/>
      <c r="D37" s="125">
        <v>258166</v>
      </c>
      <c r="E37" s="109"/>
      <c r="F37" s="125">
        <v>378140</v>
      </c>
    </row>
    <row r="38" spans="1:6" ht="19" customHeight="1" x14ac:dyDescent="0.25">
      <c r="A38" s="34" t="s">
        <v>124</v>
      </c>
      <c r="B38" s="131">
        <v>6.1</v>
      </c>
      <c r="C38" s="21"/>
      <c r="D38" s="125">
        <v>-61673606</v>
      </c>
      <c r="E38" s="109"/>
      <c r="F38" s="125">
        <v>-95511968</v>
      </c>
    </row>
    <row r="39" spans="1:6" ht="19" customHeight="1" x14ac:dyDescent="0.25">
      <c r="A39" s="61" t="s">
        <v>125</v>
      </c>
      <c r="B39" s="21"/>
      <c r="C39" s="61"/>
      <c r="D39" s="130">
        <f>SUM(D37:D38)</f>
        <v>-61415440</v>
      </c>
      <c r="E39" s="109"/>
      <c r="F39" s="130">
        <f>SUM(F37:F38)</f>
        <v>-95133828</v>
      </c>
    </row>
    <row r="41" spans="1:6" ht="19" customHeight="1" x14ac:dyDescent="0.25">
      <c r="A41" s="134" t="s">
        <v>52</v>
      </c>
      <c r="B41" s="134"/>
      <c r="C41" s="134"/>
      <c r="D41" s="134"/>
      <c r="E41" s="134"/>
      <c r="F41" s="134"/>
    </row>
    <row r="42" spans="1:6" ht="19" customHeight="1" x14ac:dyDescent="0.25">
      <c r="A42" s="134" t="s">
        <v>126</v>
      </c>
      <c r="B42" s="134"/>
      <c r="C42" s="134"/>
      <c r="D42" s="134"/>
      <c r="E42" s="134"/>
      <c r="F42" s="134"/>
    </row>
    <row r="43" spans="1:6" ht="19" customHeight="1" x14ac:dyDescent="0.25">
      <c r="A43" s="134" t="s">
        <v>102</v>
      </c>
      <c r="B43" s="134"/>
      <c r="C43" s="134"/>
      <c r="D43" s="134"/>
      <c r="E43" s="134"/>
      <c r="F43" s="134"/>
    </row>
    <row r="44" spans="1:6" ht="19" customHeight="1" x14ac:dyDescent="0.25">
      <c r="A44" s="16"/>
      <c r="B44" s="16"/>
      <c r="C44" s="16"/>
      <c r="D44" s="135" t="s">
        <v>3</v>
      </c>
      <c r="E44" s="135"/>
      <c r="F44" s="135"/>
    </row>
    <row r="45" spans="1:6" ht="8.15" customHeight="1" x14ac:dyDescent="0.25">
      <c r="A45" s="6"/>
      <c r="B45" s="6"/>
      <c r="C45" s="6"/>
      <c r="D45" s="6"/>
    </row>
    <row r="46" spans="1:6" ht="19" customHeight="1" x14ac:dyDescent="0.25">
      <c r="A46" s="5"/>
      <c r="B46" s="36" t="s">
        <v>4</v>
      </c>
      <c r="C46" s="36"/>
      <c r="D46" s="36">
        <v>2025</v>
      </c>
      <c r="E46" s="36"/>
      <c r="F46" s="36">
        <v>2024</v>
      </c>
    </row>
    <row r="47" spans="1:6" ht="19" customHeight="1" x14ac:dyDescent="0.25">
      <c r="A47" s="17" t="s">
        <v>127</v>
      </c>
      <c r="C47" s="27"/>
      <c r="D47" s="119"/>
      <c r="E47" s="121"/>
      <c r="F47" s="119"/>
    </row>
    <row r="48" spans="1:6" ht="19" customHeight="1" x14ac:dyDescent="0.25">
      <c r="A48" s="34" t="s">
        <v>128</v>
      </c>
      <c r="B48" s="131"/>
      <c r="C48" s="21"/>
      <c r="D48" s="125">
        <v>-4213055</v>
      </c>
      <c r="E48" s="109"/>
      <c r="F48" s="125">
        <v>-4195934</v>
      </c>
    </row>
    <row r="49" spans="1:6" ht="19" customHeight="1" x14ac:dyDescent="0.25">
      <c r="A49" s="34" t="s">
        <v>129</v>
      </c>
      <c r="B49" s="131"/>
      <c r="C49" s="21"/>
      <c r="D49" s="129">
        <v>-65513577</v>
      </c>
      <c r="E49" s="109"/>
      <c r="F49" s="129">
        <v>-44334454</v>
      </c>
    </row>
    <row r="50" spans="1:6" ht="19" customHeight="1" x14ac:dyDescent="0.25">
      <c r="A50" s="61" t="s">
        <v>130</v>
      </c>
      <c r="B50" s="28"/>
      <c r="C50" s="17"/>
      <c r="D50" s="129">
        <f>SUM(D48:D49)</f>
        <v>-69726632</v>
      </c>
      <c r="E50" s="109"/>
      <c r="F50" s="129">
        <f>SUM(F48:F49)</f>
        <v>-48530388</v>
      </c>
    </row>
    <row r="51" spans="1:6" ht="19" customHeight="1" x14ac:dyDescent="0.25">
      <c r="A51" s="61"/>
      <c r="B51" s="28"/>
      <c r="C51" s="17"/>
      <c r="D51" s="125"/>
      <c r="E51" s="109"/>
      <c r="F51" s="125"/>
    </row>
    <row r="52" spans="1:6" ht="19" customHeight="1" x14ac:dyDescent="0.25">
      <c r="A52" s="61" t="s">
        <v>131</v>
      </c>
      <c r="B52" s="28"/>
      <c r="C52" s="17"/>
      <c r="D52" s="125">
        <f>D34+D39+D50</f>
        <v>170604686</v>
      </c>
      <c r="E52" s="63"/>
      <c r="F52" s="125">
        <f>F34+F39+F50</f>
        <v>315234156</v>
      </c>
    </row>
    <row r="53" spans="1:6" ht="19" customHeight="1" x14ac:dyDescent="0.25">
      <c r="A53" s="61" t="s">
        <v>132</v>
      </c>
      <c r="B53" s="28"/>
      <c r="D53" s="125">
        <v>562818650</v>
      </c>
      <c r="E53" s="109"/>
      <c r="F53" s="125">
        <v>247584494</v>
      </c>
    </row>
    <row r="54" spans="1:6" ht="19" customHeight="1" thickBot="1" x14ac:dyDescent="0.3">
      <c r="A54" s="61" t="s">
        <v>133</v>
      </c>
      <c r="B54" s="131" t="s">
        <v>134</v>
      </c>
      <c r="C54" s="17"/>
      <c r="D54" s="132">
        <f>SUM(D52:D53)</f>
        <v>733423336</v>
      </c>
      <c r="E54" s="109"/>
      <c r="F54" s="132">
        <f>SUM(F52:F53)</f>
        <v>562818650</v>
      </c>
    </row>
    <row r="55" spans="1:6" ht="19" customHeight="1" thickTop="1" x14ac:dyDescent="0.25">
      <c r="A55" s="17"/>
      <c r="B55" s="28"/>
      <c r="C55" s="17"/>
      <c r="D55" s="125"/>
      <c r="E55" s="133"/>
      <c r="F55" s="125"/>
    </row>
    <row r="56" spans="1:6" ht="19" customHeight="1" x14ac:dyDescent="0.25">
      <c r="A56" s="35" t="s">
        <v>135</v>
      </c>
      <c r="D56" s="125"/>
      <c r="E56" s="21"/>
      <c r="F56" s="125"/>
    </row>
    <row r="57" spans="1:6" ht="19" customHeight="1" x14ac:dyDescent="0.25">
      <c r="A57" s="34" t="s">
        <v>136</v>
      </c>
      <c r="B57" s="17"/>
      <c r="C57" s="17"/>
      <c r="D57" s="125"/>
      <c r="E57" s="128"/>
      <c r="F57" s="125"/>
    </row>
    <row r="58" spans="1:6" ht="19" customHeight="1" x14ac:dyDescent="0.25">
      <c r="A58" s="34" t="s">
        <v>137</v>
      </c>
      <c r="B58" s="17"/>
      <c r="C58" s="17"/>
      <c r="D58" s="125">
        <v>3230794</v>
      </c>
      <c r="E58" s="128"/>
      <c r="F58" s="125">
        <v>3612964</v>
      </c>
    </row>
    <row r="59" spans="1:6" ht="19" customHeight="1" x14ac:dyDescent="0.25">
      <c r="A59" s="17"/>
      <c r="B59" s="17"/>
      <c r="C59" s="17"/>
      <c r="D59" s="119"/>
      <c r="E59" s="120"/>
      <c r="F59" s="119"/>
    </row>
    <row r="60" spans="1:6" ht="19" customHeight="1" x14ac:dyDescent="0.25">
      <c r="A60" s="17"/>
      <c r="B60" s="17"/>
      <c r="C60" s="17"/>
      <c r="D60" s="119"/>
      <c r="E60" s="120"/>
      <c r="F60" s="119"/>
    </row>
    <row r="61" spans="1:6" ht="19" customHeight="1" x14ac:dyDescent="0.25">
      <c r="A61" s="17"/>
      <c r="B61" s="17"/>
      <c r="C61" s="17"/>
      <c r="D61" s="119"/>
      <c r="E61" s="120"/>
      <c r="F61" s="119"/>
    </row>
    <row r="62" spans="1:6" ht="19" customHeight="1" x14ac:dyDescent="0.25">
      <c r="A62" s="17"/>
      <c r="B62" s="17"/>
      <c r="C62" s="17"/>
      <c r="D62" s="119"/>
      <c r="E62" s="120"/>
      <c r="F62" s="119"/>
    </row>
    <row r="63" spans="1:6" ht="19" customHeight="1" x14ac:dyDescent="0.25">
      <c r="A63" s="17"/>
      <c r="B63" s="17"/>
      <c r="C63" s="17"/>
      <c r="D63" s="119"/>
      <c r="E63" s="120"/>
      <c r="F63" s="119"/>
    </row>
    <row r="64" spans="1:6" ht="19" customHeight="1" x14ac:dyDescent="0.25">
      <c r="A64" s="17"/>
      <c r="B64" s="17"/>
      <c r="C64" s="17"/>
      <c r="D64" s="119"/>
      <c r="E64" s="120"/>
      <c r="F64" s="119"/>
    </row>
    <row r="65" spans="1:6" ht="19" customHeight="1" x14ac:dyDescent="0.25">
      <c r="A65" s="17"/>
      <c r="B65" s="17"/>
      <c r="C65" s="17"/>
      <c r="D65" s="119"/>
      <c r="E65" s="120"/>
      <c r="F65" s="119"/>
    </row>
    <row r="66" spans="1:6" ht="19" customHeight="1" x14ac:dyDescent="0.25">
      <c r="A66" s="17"/>
      <c r="B66" s="17"/>
      <c r="C66" s="17"/>
      <c r="D66" s="119"/>
      <c r="E66" s="120"/>
      <c r="F66" s="119"/>
    </row>
    <row r="67" spans="1:6" ht="19" customHeight="1" x14ac:dyDescent="0.25">
      <c r="A67" s="17"/>
      <c r="B67" s="17"/>
      <c r="C67" s="17"/>
      <c r="D67" s="119"/>
      <c r="E67" s="120"/>
      <c r="F67" s="119"/>
    </row>
    <row r="68" spans="1:6" ht="19" customHeight="1" x14ac:dyDescent="0.25">
      <c r="A68" s="17"/>
      <c r="B68" s="17"/>
      <c r="C68" s="17"/>
      <c r="D68" s="119"/>
      <c r="E68" s="120"/>
      <c r="F68" s="119"/>
    </row>
    <row r="69" spans="1:6" ht="19" customHeight="1" x14ac:dyDescent="0.25">
      <c r="A69" s="17"/>
      <c r="B69" s="17"/>
      <c r="C69" s="17"/>
      <c r="D69" s="119"/>
      <c r="E69" s="120"/>
      <c r="F69" s="119"/>
    </row>
    <row r="70" spans="1:6" ht="19" customHeight="1" x14ac:dyDescent="0.25">
      <c r="A70" s="17"/>
      <c r="B70" s="17"/>
      <c r="C70" s="17"/>
      <c r="D70" s="119"/>
      <c r="E70" s="120"/>
      <c r="F70" s="119"/>
    </row>
    <row r="71" spans="1:6" ht="19" customHeight="1" x14ac:dyDescent="0.25">
      <c r="B71" s="17"/>
      <c r="C71" s="17"/>
      <c r="D71" s="119"/>
      <c r="E71" s="120"/>
      <c r="F71" s="119"/>
    </row>
    <row r="72" spans="1:6" ht="19" customHeight="1" x14ac:dyDescent="0.25">
      <c r="A72" s="17"/>
      <c r="B72" s="17"/>
      <c r="C72" s="17"/>
      <c r="D72" s="119"/>
      <c r="E72" s="120"/>
      <c r="F72" s="119"/>
    </row>
    <row r="73" spans="1:6" ht="19" customHeight="1" x14ac:dyDescent="0.25">
      <c r="A73" s="17"/>
      <c r="B73" s="17"/>
      <c r="C73" s="17"/>
      <c r="D73" s="119"/>
      <c r="E73" s="120"/>
      <c r="F73" s="119"/>
    </row>
    <row r="74" spans="1:6" ht="19" customHeight="1" x14ac:dyDescent="0.25">
      <c r="A74" s="17"/>
      <c r="B74" s="17"/>
      <c r="C74" s="17"/>
      <c r="D74" s="119"/>
      <c r="E74" s="120"/>
      <c r="F74" s="119"/>
    </row>
    <row r="75" spans="1:6" ht="19" customHeight="1" x14ac:dyDescent="0.25">
      <c r="A75" s="17"/>
      <c r="B75" s="17"/>
      <c r="C75" s="17"/>
      <c r="D75" s="119"/>
      <c r="E75" s="120"/>
      <c r="F75" s="119"/>
    </row>
    <row r="76" spans="1:6" ht="19" customHeight="1" x14ac:dyDescent="0.25">
      <c r="A76" s="17"/>
      <c r="B76" s="17"/>
      <c r="C76" s="17"/>
      <c r="D76" s="119"/>
      <c r="E76" s="120"/>
      <c r="F76" s="119"/>
    </row>
    <row r="77" spans="1:6" ht="19" customHeight="1" x14ac:dyDescent="0.25">
      <c r="A77" s="17"/>
      <c r="B77" s="17"/>
      <c r="C77" s="17"/>
      <c r="D77" s="119"/>
      <c r="E77" s="120"/>
      <c r="F77" s="119"/>
    </row>
    <row r="78" spans="1:6" ht="19" customHeight="1" x14ac:dyDescent="0.25">
      <c r="B78" s="17"/>
      <c r="C78" s="17"/>
      <c r="D78" s="119"/>
      <c r="E78" s="120"/>
      <c r="F78" s="119"/>
    </row>
    <row r="79" spans="1:6" ht="19" customHeight="1" x14ac:dyDescent="0.25">
      <c r="A79" s="8" t="s">
        <v>26</v>
      </c>
    </row>
  </sheetData>
  <mergeCells count="8">
    <mergeCell ref="A42:F42"/>
    <mergeCell ref="A43:F43"/>
    <mergeCell ref="D44:F44"/>
    <mergeCell ref="A1:F1"/>
    <mergeCell ref="A2:F2"/>
    <mergeCell ref="A3:F3"/>
    <mergeCell ref="D4:F4"/>
    <mergeCell ref="A41:F41"/>
  </mergeCells>
  <pageMargins left="1" right="0.3" top="0.9" bottom="0.75" header="0.5" footer="0.25"/>
  <pageSetup paperSize="9" firstPageNumber="3" orientation="portrait" useFirstPageNumber="1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979378E09661418E1477ABCF34F1BB" ma:contentTypeVersion="10" ma:contentTypeDescription="Create a new document." ma:contentTypeScope="" ma:versionID="4a86d0a89128557bb470b104b7f3718e">
  <xsd:schema xmlns:xsd="http://www.w3.org/2001/XMLSchema" xmlns:xs="http://www.w3.org/2001/XMLSchema" xmlns:p="http://schemas.microsoft.com/office/2006/metadata/properties" xmlns:ns2="02eff331-87e7-4a01-8b7e-76f92182cd16" xmlns:ns3="58c101f3-5f34-42ec-9ad1-01eba10929d5" targetNamespace="http://schemas.microsoft.com/office/2006/metadata/properties" ma:root="true" ma:fieldsID="c94e6ae5acb857c618a041a5ef0c10f5" ns2:_="" ns3:_="">
    <xsd:import namespace="02eff331-87e7-4a01-8b7e-76f92182cd16"/>
    <xsd:import namespace="58c101f3-5f34-42ec-9ad1-01eba10929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eff331-87e7-4a01-8b7e-76f92182cd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c101f3-5f34-42ec-9ad1-01eba10929d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e591535-c779-4c6e-98e6-6d5ec6a0761d}" ma:internalName="TaxCatchAll" ma:showField="CatchAllData" ma:web="58c101f3-5f34-42ec-9ad1-01eba10929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eff331-87e7-4a01-8b7e-76f92182cd16">
      <Terms xmlns="http://schemas.microsoft.com/office/infopath/2007/PartnerControls"/>
    </lcf76f155ced4ddcb4097134ff3c332f>
    <TaxCatchAll xmlns="58c101f3-5f34-42ec-9ad1-01eba10929d5" xsi:nil="true"/>
  </documentManagement>
</p:properties>
</file>

<file path=customXml/itemProps1.xml><?xml version="1.0" encoding="utf-8"?>
<ds:datastoreItem xmlns:ds="http://schemas.openxmlformats.org/officeDocument/2006/customXml" ds:itemID="{B67E6022-3CF2-4392-ADD8-865C91EDD8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D833C5-4642-47CA-8E66-F0E2B7242F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eff331-87e7-4a01-8b7e-76f92182cd16"/>
    <ds:schemaRef ds:uri="58c101f3-5f34-42ec-9ad1-01eba10929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A455321-373D-4723-88C1-C6C52482003C}">
  <ds:schemaRefs>
    <ds:schemaRef ds:uri="http://schemas.microsoft.com/office/2006/metadata/properties"/>
    <ds:schemaRef ds:uri="http://schemas.microsoft.com/office/infopath/2007/PartnerControls"/>
    <ds:schemaRef ds:uri="02eff331-87e7-4a01-8b7e-76f92182cd16"/>
    <ds:schemaRef ds:uri="58c101f3-5f34-42ec-9ad1-01eba10929d5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BS (สินทรัพย์)</vt:lpstr>
      <vt:lpstr>BS (หนี้สินและทุน)</vt:lpstr>
      <vt:lpstr>PL</vt:lpstr>
      <vt:lpstr>SE Separate</vt:lpstr>
      <vt:lpstr>CF 1</vt:lpstr>
    </vt:vector>
  </TitlesOfParts>
  <Manager/>
  <Company>Ernst &amp; Young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Ernst &amp; Young</dc:creator>
  <cp:keywords/>
  <dc:description/>
  <cp:lastModifiedBy>Ritwara, Sudsawat</cp:lastModifiedBy>
  <cp:revision/>
  <cp:lastPrinted>2026-02-12T10:53:49Z</cp:lastPrinted>
  <dcterms:created xsi:type="dcterms:W3CDTF">2011-03-15T03:50:46Z</dcterms:created>
  <dcterms:modified xsi:type="dcterms:W3CDTF">2026-02-16T01:22:29Z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0x0101000C979378E09661418E1477ABCF34F1BB</vt:lpwstr>
  </property>
  <property fmtid="{D5CDD505-2E9C-101B-9397-08002B2CF9AE}" pid="3" name="MediaServiceImageTags">
    <vt:lpwstr/>
  </property>
</Properties>
</file>