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ORK\Yuasa\YBTH\2018\Q1'18\FS\SET\"/>
    </mc:Choice>
  </mc:AlternateContent>
  <bookViews>
    <workbookView xWindow="60" yWindow="-15" windowWidth="10110" windowHeight="8250" tabRatio="639"/>
  </bookViews>
  <sheets>
    <sheet name="BS2-3" sheetId="32" r:id="rId1"/>
    <sheet name="PL 4" sheetId="23" r:id="rId2"/>
    <sheet name="SCE 5-6" sheetId="26" r:id="rId3"/>
    <sheet name="SCE 7-8" sheetId="30" r:id="rId4"/>
    <sheet name="CF 9-10" sheetId="3" r:id="rId5"/>
  </sheets>
  <definedNames>
    <definedName name="_xlnm.Print_Area" localSheetId="0">'BS2-3'!$A$1:$M$63</definedName>
    <definedName name="_xlnm.Print_Area" localSheetId="4">'CF 9-10'!$A$1:$L$72</definedName>
    <definedName name="_xlnm.Print_Area" localSheetId="1">'PL 4'!$A$1:$J$39</definedName>
    <definedName name="_xlnm.Print_Area" localSheetId="2">'SCE 5-6'!$A$1:$K$33</definedName>
  </definedNames>
  <calcPr calcId="152511"/>
</workbook>
</file>

<file path=xl/calcChain.xml><?xml version="1.0" encoding="utf-8"?>
<calcChain xmlns="http://schemas.openxmlformats.org/spreadsheetml/2006/main">
  <c r="F66" i="3" l="1"/>
  <c r="J66" i="3"/>
  <c r="F51" i="3"/>
  <c r="J51" i="3"/>
  <c r="H51" i="3"/>
  <c r="F14" i="3"/>
  <c r="J14" i="3"/>
  <c r="F13" i="3"/>
  <c r="J13" i="3"/>
  <c r="J11" i="3"/>
  <c r="J23" i="3" l="1"/>
  <c r="G24" i="32" l="1"/>
  <c r="L58" i="3" l="1"/>
  <c r="L51" i="3"/>
  <c r="L14" i="3"/>
  <c r="L13" i="3"/>
  <c r="H58" i="3"/>
  <c r="H14" i="3"/>
  <c r="H13" i="3"/>
  <c r="H33" i="30"/>
  <c r="F33" i="30"/>
  <c r="D33" i="30"/>
  <c r="M31" i="30"/>
  <c r="K31" i="30"/>
  <c r="E31" i="30"/>
  <c r="C31" i="30"/>
  <c r="L27" i="30"/>
  <c r="G33" i="26"/>
  <c r="E33" i="26"/>
  <c r="C33" i="26"/>
  <c r="L31" i="26"/>
  <c r="J31" i="26"/>
  <c r="K27" i="26"/>
  <c r="M61" i="32"/>
  <c r="M47" i="32"/>
  <c r="M38" i="32"/>
  <c r="M41" i="32" s="1"/>
  <c r="M49" i="32" s="1"/>
  <c r="I61" i="32"/>
  <c r="I47" i="32"/>
  <c r="I38" i="32"/>
  <c r="I41" i="32"/>
  <c r="I49" i="32" s="1"/>
  <c r="M24" i="32"/>
  <c r="M13" i="32"/>
  <c r="M15" i="32" s="1"/>
  <c r="M26" i="32" s="1"/>
  <c r="I24" i="32"/>
  <c r="I13" i="32"/>
  <c r="I15" i="32" s="1"/>
  <c r="I26" i="32" s="1"/>
  <c r="J15" i="23"/>
  <c r="J12" i="23"/>
  <c r="J19" i="23"/>
  <c r="J21" i="23" s="1"/>
  <c r="F19" i="23"/>
  <c r="F21" i="23" s="1"/>
  <c r="F18" i="23"/>
  <c r="F15" i="23"/>
  <c r="F12" i="23"/>
  <c r="K47" i="32"/>
  <c r="G47" i="32"/>
  <c r="K41" i="32"/>
  <c r="G41" i="32"/>
  <c r="K24" i="32"/>
  <c r="K15" i="32"/>
  <c r="G15" i="32"/>
  <c r="H16" i="30"/>
  <c r="F16" i="30"/>
  <c r="D16" i="30"/>
  <c r="M14" i="30"/>
  <c r="K14" i="30"/>
  <c r="E14" i="30"/>
  <c r="C14" i="30"/>
  <c r="L10" i="30"/>
  <c r="G16" i="26"/>
  <c r="E16" i="26"/>
  <c r="C16" i="26"/>
  <c r="L14" i="26"/>
  <c r="J14" i="26"/>
  <c r="K10" i="26"/>
  <c r="H12" i="23"/>
  <c r="H19" i="23" s="1"/>
  <c r="H21" i="23" s="1"/>
  <c r="J30" i="30" s="1"/>
  <c r="L30" i="30" s="1"/>
  <c r="L31" i="30" s="1"/>
  <c r="D12" i="23"/>
  <c r="D19" i="23" s="1"/>
  <c r="D21" i="23" s="1"/>
  <c r="F58" i="3"/>
  <c r="J58" i="3"/>
  <c r="J33" i="3"/>
  <c r="J35" i="3" s="1"/>
  <c r="I30" i="26" l="1"/>
  <c r="K30" i="26" s="1"/>
  <c r="K31" i="26" s="1"/>
  <c r="K33" i="26" s="1"/>
  <c r="F11" i="3"/>
  <c r="F23" i="3" s="1"/>
  <c r="F33" i="3" s="1"/>
  <c r="F35" i="3" s="1"/>
  <c r="F61" i="3" s="1"/>
  <c r="F65" i="3" s="1"/>
  <c r="F67" i="3" s="1"/>
  <c r="J61" i="3"/>
  <c r="J65" i="3" s="1"/>
  <c r="J67" i="3" s="1"/>
  <c r="D26" i="23"/>
  <c r="D34" i="23" s="1"/>
  <c r="D36" i="23" s="1"/>
  <c r="D29" i="23"/>
  <c r="D31" i="23" s="1"/>
  <c r="D38" i="23" s="1"/>
  <c r="G49" i="32"/>
  <c r="G26" i="32"/>
  <c r="J31" i="30"/>
  <c r="J33" i="30" s="1"/>
  <c r="K60" i="32" s="1"/>
  <c r="K61" i="32" s="1"/>
  <c r="F26" i="23"/>
  <c r="F34" i="23" s="1"/>
  <c r="F36" i="23" s="1"/>
  <c r="H11" i="3"/>
  <c r="F29" i="23"/>
  <c r="F31" i="23" s="1"/>
  <c r="L11" i="3"/>
  <c r="J29" i="23"/>
  <c r="J31" i="23" s="1"/>
  <c r="J26" i="23"/>
  <c r="J34" i="23" s="1"/>
  <c r="J36" i="23" s="1"/>
  <c r="L33" i="30"/>
  <c r="H26" i="23"/>
  <c r="H34" i="23" s="1"/>
  <c r="H36" i="23" s="1"/>
  <c r="H29" i="23"/>
  <c r="H31" i="23" s="1"/>
  <c r="H38" i="23" s="1"/>
  <c r="K49" i="32"/>
  <c r="K26" i="32"/>
  <c r="M63" i="32"/>
  <c r="I63" i="32"/>
  <c r="I31" i="26" l="1"/>
  <c r="I33" i="26" s="1"/>
  <c r="G60" i="32" s="1"/>
  <c r="G61" i="32" s="1"/>
  <c r="G63" i="32" s="1"/>
  <c r="L23" i="3"/>
  <c r="L33" i="3" s="1"/>
  <c r="L35" i="3" s="1"/>
  <c r="L61" i="3" s="1"/>
  <c r="L65" i="3" s="1"/>
  <c r="L67" i="3" s="1"/>
  <c r="H23" i="3"/>
  <c r="H33" i="3" s="1"/>
  <c r="H35" i="3" s="1"/>
  <c r="H61" i="3" s="1"/>
  <c r="H65" i="3" s="1"/>
  <c r="H67" i="3" s="1"/>
  <c r="K63" i="32"/>
  <c r="I13" i="26"/>
  <c r="F38" i="23"/>
  <c r="J13" i="30"/>
  <c r="J38" i="23"/>
  <c r="J14" i="30" l="1"/>
  <c r="J16" i="30" s="1"/>
  <c r="L13" i="30"/>
  <c r="L14" i="30" s="1"/>
  <c r="L16" i="30" s="1"/>
  <c r="I14" i="26"/>
  <c r="I16" i="26" s="1"/>
  <c r="K13" i="26"/>
  <c r="K14" i="26" s="1"/>
  <c r="K16" i="26" s="1"/>
</calcChain>
</file>

<file path=xl/sharedStrings.xml><?xml version="1.0" encoding="utf-8"?>
<sst xmlns="http://schemas.openxmlformats.org/spreadsheetml/2006/main" count="339" uniqueCount="142">
  <si>
    <t>Inventories</t>
  </si>
  <si>
    <t>Trade accounts receivable</t>
  </si>
  <si>
    <t>Trade accounts payable</t>
  </si>
  <si>
    <t>Cash and cash equivalents</t>
  </si>
  <si>
    <t>Assets</t>
  </si>
  <si>
    <t>Current assets</t>
  </si>
  <si>
    <t>Non-current assets</t>
  </si>
  <si>
    <t>Total non-current assets</t>
  </si>
  <si>
    <t>Total assets</t>
  </si>
  <si>
    <t>Current liabilities</t>
  </si>
  <si>
    <t>Total current liabilities</t>
  </si>
  <si>
    <t>Total liabilities</t>
  </si>
  <si>
    <t>Retained earnings</t>
  </si>
  <si>
    <t>Cash flows from operating activities</t>
  </si>
  <si>
    <t>Cash flows from investing activities</t>
  </si>
  <si>
    <t>Cash flows from financing activities</t>
  </si>
  <si>
    <t>Note</t>
  </si>
  <si>
    <t>Total current assets</t>
  </si>
  <si>
    <t>Interest paid</t>
  </si>
  <si>
    <t>Other non-current assets</t>
  </si>
  <si>
    <t>Other income</t>
  </si>
  <si>
    <t>Appropriated</t>
  </si>
  <si>
    <t xml:space="preserve">   Legal reserve</t>
  </si>
  <si>
    <t>Consolidated</t>
  </si>
  <si>
    <t>financial statements</t>
  </si>
  <si>
    <t>Separate</t>
  </si>
  <si>
    <t>Administrative expenses</t>
  </si>
  <si>
    <t xml:space="preserve">Issued and </t>
  </si>
  <si>
    <t>Legal</t>
  </si>
  <si>
    <t>Changes in operating assets and liabilities</t>
  </si>
  <si>
    <t>Property, plant and equipment</t>
  </si>
  <si>
    <t xml:space="preserve">Retained earnings </t>
  </si>
  <si>
    <t>Total</t>
  </si>
  <si>
    <t xml:space="preserve">Unappropriated </t>
  </si>
  <si>
    <t>share capital</t>
  </si>
  <si>
    <t>reserve</t>
  </si>
  <si>
    <t>equity</t>
  </si>
  <si>
    <t>Investment in subsidiary</t>
  </si>
  <si>
    <t xml:space="preserve">    Profit </t>
  </si>
  <si>
    <t>Gross profit</t>
  </si>
  <si>
    <t>premium</t>
  </si>
  <si>
    <t>Share</t>
  </si>
  <si>
    <t>Share capital:</t>
  </si>
  <si>
    <t xml:space="preserve">     Premium on ordinary shares</t>
  </si>
  <si>
    <t>31 December</t>
  </si>
  <si>
    <t>Total comprehensive income for the period</t>
  </si>
  <si>
    <t>Comprehensive income for the period</t>
  </si>
  <si>
    <t>Deferred tax assets</t>
  </si>
  <si>
    <t>Unappropriated</t>
  </si>
  <si>
    <t xml:space="preserve">Consolidated financial statements </t>
  </si>
  <si>
    <t xml:space="preserve">Separate financial statements </t>
  </si>
  <si>
    <t>Statement of financial position</t>
  </si>
  <si>
    <t>Total non-current liabilities</t>
  </si>
  <si>
    <t>Three-month period ended</t>
  </si>
  <si>
    <t>Statement of changes in equity (Unaudited)</t>
  </si>
  <si>
    <t>Statement of comprehensive income (Unaudited)</t>
  </si>
  <si>
    <t>Statement of cash flows (Unaudited)</t>
  </si>
  <si>
    <t>Yuasa Battery (Thailand) Public Company Limited and its Subsidiary</t>
  </si>
  <si>
    <t>31 March</t>
  </si>
  <si>
    <t>Intangible assets</t>
  </si>
  <si>
    <t>(in Baht)</t>
  </si>
  <si>
    <t>-</t>
  </si>
  <si>
    <t xml:space="preserve">   Non-controlling interests</t>
  </si>
  <si>
    <t>Finance costs</t>
  </si>
  <si>
    <t>Current portion of finance lease liabilities</t>
  </si>
  <si>
    <t>Finance lease liabilities</t>
  </si>
  <si>
    <t>Investment properties</t>
  </si>
  <si>
    <t>Profit for the period</t>
  </si>
  <si>
    <t>Profit attributable to:</t>
  </si>
  <si>
    <t>Non-current liabilities</t>
  </si>
  <si>
    <t>Profit before income tax</t>
  </si>
  <si>
    <t>Basic earnings per share</t>
  </si>
  <si>
    <t>Non-cash transactions</t>
  </si>
  <si>
    <t>Other non-current liability</t>
  </si>
  <si>
    <t>2017</t>
  </si>
  <si>
    <t>Three-month period ended 31 March 2017</t>
  </si>
  <si>
    <t>Balance at 1 January 2017</t>
  </si>
  <si>
    <t>Balance at 31 March 2017</t>
  </si>
  <si>
    <t>Repayment of borrowings</t>
  </si>
  <si>
    <t>Other current receivables</t>
  </si>
  <si>
    <t>Other current payables</t>
  </si>
  <si>
    <t>Shareholders' equity</t>
  </si>
  <si>
    <t>Share premium on ordinary shares</t>
  </si>
  <si>
    <t>Total shareholders' equity</t>
  </si>
  <si>
    <t>Total liabilities and shareholders' equity</t>
  </si>
  <si>
    <t>Costs of sales of goods</t>
  </si>
  <si>
    <t xml:space="preserve">   Owners of parent</t>
  </si>
  <si>
    <t xml:space="preserve">Net cash generated from operating </t>
  </si>
  <si>
    <t xml:space="preserve">Payment by a lessee for reduction of the outstanding </t>
  </si>
  <si>
    <t xml:space="preserve">   before effect of exchange rates</t>
  </si>
  <si>
    <t xml:space="preserve">Effect of exchange rate changes on cash and </t>
  </si>
  <si>
    <t>Total comprehensive income attributable to:</t>
  </si>
  <si>
    <t>shareholders'</t>
  </si>
  <si>
    <t xml:space="preserve"> </t>
  </si>
  <si>
    <t>cash equivalents</t>
  </si>
  <si>
    <t>liability relating to a finance lease</t>
  </si>
  <si>
    <t>Income tax payable</t>
  </si>
  <si>
    <t>Revenues from sales of goods</t>
  </si>
  <si>
    <t>Income tax expense</t>
  </si>
  <si>
    <t>Other comprehensive income</t>
  </si>
  <si>
    <t xml:space="preserve">   net of tax</t>
  </si>
  <si>
    <t xml:space="preserve">Other comprehensive income for the period, </t>
  </si>
  <si>
    <t>Employee benefit paid</t>
  </si>
  <si>
    <t>Income tax paid</t>
  </si>
  <si>
    <t>Net cash flows used in investing activities</t>
  </si>
  <si>
    <t>Total cash flows used in financing activities</t>
  </si>
  <si>
    <t>Cash and cash equivalents at beginning of period</t>
  </si>
  <si>
    <t>Cash and cash equivalents at ending of period</t>
  </si>
  <si>
    <t>Liabilities and shareholders' equity</t>
  </si>
  <si>
    <t>Current investment</t>
  </si>
  <si>
    <t>Provision for employee benefits</t>
  </si>
  <si>
    <t>Authorised share capital</t>
  </si>
  <si>
    <t>Issued and paid-up share capital</t>
  </si>
  <si>
    <t>Share premium</t>
  </si>
  <si>
    <t>2018</t>
  </si>
  <si>
    <t>Three-month period ended 31 March 2018</t>
  </si>
  <si>
    <t>Balance at 1 January 2018</t>
  </si>
  <si>
    <t>Balance at 31 March 2018</t>
  </si>
  <si>
    <t>Adjustments to reconcile profit to cash receipts (payments)</t>
  </si>
  <si>
    <t>Provisions for employee benefits</t>
  </si>
  <si>
    <t xml:space="preserve">Acquisition of property, plant and equipment  </t>
  </si>
  <si>
    <t xml:space="preserve">Proceeds from sale of property, plant and equipment  </t>
  </si>
  <si>
    <t>Acquisition of intangible assets</t>
  </si>
  <si>
    <t>Payables for acquisition of intangible assets</t>
  </si>
  <si>
    <t>3, 5</t>
  </si>
  <si>
    <t xml:space="preserve">Net gain (loss) on foreign exchange and </t>
  </si>
  <si>
    <t xml:space="preserve">   derivatives</t>
  </si>
  <si>
    <t>Interest income</t>
  </si>
  <si>
    <t xml:space="preserve">Interest received  </t>
  </si>
  <si>
    <t>Unrealised (gain) loss on exchange rate and derivatives</t>
  </si>
  <si>
    <t xml:space="preserve">Reversal of bad and doubtful debts expenses </t>
  </si>
  <si>
    <t>equipment</t>
  </si>
  <si>
    <t>equivalents</t>
  </si>
  <si>
    <t xml:space="preserve">Net cash flows from (used in) operating activities </t>
  </si>
  <si>
    <t>Depreciation and amortisation</t>
  </si>
  <si>
    <t xml:space="preserve">Payables for acquisition of property, plant and </t>
  </si>
  <si>
    <t>Distribution costs</t>
  </si>
  <si>
    <t>paid-up</t>
  </si>
  <si>
    <t>Losses on inventories devaluation (reversal of)</t>
  </si>
  <si>
    <t xml:space="preserve">Loss (gain) on disposal of property, plant and </t>
  </si>
  <si>
    <t xml:space="preserve">Net increase (decrease) in cash and cash </t>
  </si>
  <si>
    <t>Net increase (decrease) in cash and cash equivalents,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</si>
</sst>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2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&quot;฿&quot;* #,##0.00_-;\-&quot;฿&quot;* #,##0.00_-;_-&quot;฿&quot;* &quot;-&quot;??_-;_-@_-"/>
    <numFmt numFmtId="167" formatCode="_-* #,##0.00_-;\-* #,##0.00_-;_-* &quot;-&quot;??_-;_-@_-"/>
    <numFmt numFmtId="168" formatCode="#,##0\ ;\(#,##0\)"/>
    <numFmt numFmtId="169" formatCode="#,##0.00\ ;\(#,##0.00\)"/>
    <numFmt numFmtId="170" formatCode="_(* #,##0_);_(* \(#,##0\);_(* &quot;-&quot;??_);_(@_)"/>
    <numFmt numFmtId="171" formatCode="_-* #,##0_-;\-* #,##0_-;_-* &quot;-&quot;??_-;_-@_-"/>
    <numFmt numFmtId="172" formatCode="&quot;ฃ&quot;#,##0;[Red]\-&quot;ฃ&quot;#,##0"/>
    <numFmt numFmtId="173" formatCode="&quot;ฃ&quot;#,##0.00;[Red]\-&quot;ฃ&quot;#,##0.00"/>
    <numFmt numFmtId="174" formatCode="\$#,##0.00;\(\$#,##0.00\)"/>
    <numFmt numFmtId="175" formatCode="\$#,##0;\(\$#,##0\)"/>
    <numFmt numFmtId="176" formatCode="#,##0;\(#,##0\)"/>
    <numFmt numFmtId="177" formatCode="_(* #,##0.0_);_(* \(#,##0.0\);_(* &quot;-&quot;??_);_(@_)"/>
    <numFmt numFmtId="178" formatCode="#,##0.000\ ;\(#,##0.000\)"/>
    <numFmt numFmtId="179" formatCode="#,##0.00;\(#,##0.00\)"/>
    <numFmt numFmtId="180" formatCode="_(* #,##0.00_);_(* \(#,##0.00\);_(* &quot;-&quot;_);_(@_)"/>
    <numFmt numFmtId="181" formatCode="0.0"/>
    <numFmt numFmtId="182" formatCode="\ช\.\น\น\ &quot;น.&quot;"/>
    <numFmt numFmtId="183" formatCode="_-&quot;?&quot;* #,##0_-;\-&quot;?&quot;* #,##0_-;_-&quot;?&quot;* &quot;-&quot;_-;_-@_-"/>
    <numFmt numFmtId="184" formatCode="_-&quot;?&quot;* #,##0.00_-;\-&quot;?&quot;* #,##0.00_-;_-&quot;?&quot;* &quot;-&quot;??_-;_-@_-"/>
    <numFmt numFmtId="185" formatCode="_ * #,##0_)\ _฿_ ;_ * \(#,##0\)\ _฿_ ;_ * &quot;-&quot;_)\ _฿_ ;_ @_ "/>
    <numFmt numFmtId="186" formatCode="General_)"/>
    <numFmt numFmtId="187" formatCode="#,##0.0%;[Red]\(#,##0.0%\)"/>
    <numFmt numFmtId="188" formatCode="#.\ \ "/>
    <numFmt numFmtId="189" formatCode="##.\ \ "/>
    <numFmt numFmtId="190" formatCode="###0_);[Red]\(###0\)"/>
    <numFmt numFmtId="191" formatCode="#,##0.0_);\(#,##0.0\)"/>
    <numFmt numFmtId="192" formatCode="_(* #,##0.0000_);_(* \(#,##0.0000\);_(* &quot;-&quot;??_);_(@_)"/>
    <numFmt numFmtId="193" formatCode="_-&quot;$&quot;* #,##0.00_-;\-&quot;$&quot;* #,##0.00_-;_-&quot;$&quot;* &quot;-&quot;??_-;_-@_-"/>
    <numFmt numFmtId="194" formatCode="0.0%;\(0.0%\)"/>
    <numFmt numFmtId="195" formatCode="\t0.00"/>
    <numFmt numFmtId="196" formatCode="#,##0.000_);[Red]\(#,##0.000\)"/>
    <numFmt numFmtId="197" formatCode="_-&quot;$&quot;* #,##0_-;\-&quot;$&quot;* #,##0_-;_-&quot;$&quot;* &quot;-&quot;_-;_-@_-"/>
    <numFmt numFmtId="198" formatCode="&quot;$&quot;#,##0_);\(&quot;$&quot;#,##0.0\)"/>
    <numFmt numFmtId="199" formatCode="\ว\ \ด\ด\ด\ด\ &quot;ค.ศ.&quot;\ \ค\ค\ค\ค"/>
    <numFmt numFmtId="200" formatCode="d\ \ด\ด\ด\ด\ \b\b\b\b"/>
    <numFmt numFmtId="201" formatCode="\ช\:\น\น"/>
    <numFmt numFmtId="202" formatCode="_-[$€]* #,##0.00_-;\-[$€]* #,##0.00_-;_-[$€]* &quot;-&quot;??_-;_-@_-"/>
    <numFmt numFmtId="203" formatCode="#,##0\ \ ;\(#,##0\)\ ;\—\ \ \ \ "/>
    <numFmt numFmtId="204" formatCode="0."/>
    <numFmt numFmtId="205" formatCode="&quot;฿&quot;\t#,##0_);[Red]\(&quot;฿&quot;\t#,##0\)"/>
    <numFmt numFmtId="206" formatCode="_-* #,##0_ _F_-;\-* #,##0_ _F_-;_-* &quot;-&quot;_ _F_-;_-@_-"/>
    <numFmt numFmtId="207" formatCode="_-* #,##0.00_ _F_-;\-* #,##0.00_ _F_-;_-* &quot;-&quot;??_ _F_-;_-@_-"/>
    <numFmt numFmtId="208" formatCode="_-* #,##0&quot; F&quot;_-;\-* #,##0&quot; F&quot;_-;_-* &quot;-&quot;&quot; F&quot;_-;_-@_-"/>
    <numFmt numFmtId="209" formatCode="_-* #,##0.00&quot; F&quot;_-;\-* #,##0.00&quot; F&quot;_-;_-* &quot;-&quot;??&quot; F&quot;_-;_-@_-"/>
    <numFmt numFmtId="210" formatCode="0.00_)"/>
    <numFmt numFmtId="211" formatCode="0;&quot;-&quot;;"/>
    <numFmt numFmtId="212" formatCode="0.0000000"/>
    <numFmt numFmtId="213" formatCode="0%_);\(0%\)"/>
    <numFmt numFmtId="214" formatCode="#,##0&quot;£&quot;_);[Red]\(#,##0&quot;£&quot;\)"/>
    <numFmt numFmtId="215" formatCode="_-&quot;ฃ&quot;* #,##0.00_-;\-&quot;ฃ&quot;* #,##0.00_-;_-&quot;ฃ&quot;* &quot;-&quot;??_-;_-@_-"/>
    <numFmt numFmtId="216" formatCode="\t#\ ?/?"/>
    <numFmt numFmtId="217" formatCode="\t0%"/>
  </numFmts>
  <fonts count="115">
    <font>
      <sz val="11"/>
      <name val="Times New Roman"/>
      <family val="1"/>
    </font>
    <font>
      <sz val="14"/>
      <name val="CordiaUPC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1"/>
      <color indexed="1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sz val="10"/>
      <name val="Arial"/>
      <family val="2"/>
    </font>
    <font>
      <sz val="12"/>
      <name val="Helv"/>
    </font>
    <font>
      <sz val="10"/>
      <name val="Times"/>
      <family val="1"/>
    </font>
    <font>
      <sz val="7"/>
      <name val="Small Fonts"/>
      <family val="2"/>
    </font>
    <font>
      <sz val="8"/>
      <name val="Book Antiqua"/>
      <family val="1"/>
    </font>
    <font>
      <sz val="8"/>
      <name val="Arial"/>
      <family val="2"/>
    </font>
    <font>
      <sz val="7"/>
      <name val="Arial"/>
      <family val="2"/>
    </font>
    <font>
      <sz val="14"/>
      <name val="CordiaUPC"/>
      <family val="2"/>
    </font>
    <font>
      <sz val="16"/>
      <name val="KodchiangUPC"/>
      <family val="1"/>
    </font>
    <font>
      <sz val="10"/>
      <name val="Times New Roman"/>
      <family val="1"/>
    </font>
    <font>
      <sz val="7"/>
      <name val="Arial"/>
      <family val="2"/>
    </font>
    <font>
      <sz val="10"/>
      <name val="MS Sans Serif"/>
      <family val="2"/>
      <charset val="222"/>
    </font>
    <font>
      <sz val="8"/>
      <name val="Arial"/>
      <family val="2"/>
    </font>
    <font>
      <sz val="14"/>
      <name val="Times New Roman"/>
      <family val="1"/>
    </font>
    <font>
      <sz val="14"/>
      <name val="Cordia New"/>
      <family val="2"/>
    </font>
    <font>
      <i/>
      <sz val="15"/>
      <name val="Times New Roman"/>
      <family val="1"/>
    </font>
    <font>
      <vertAlign val="superscript"/>
      <sz val="18"/>
      <name val="AngsanaUPC"/>
      <family val="1"/>
      <charset val="222"/>
    </font>
    <font>
      <sz val="14"/>
      <name val="?? ??"/>
      <charset val="222"/>
    </font>
    <font>
      <u/>
      <sz val="10.5"/>
      <color indexed="12"/>
      <name val="Cordia New"/>
      <family val="2"/>
    </font>
    <font>
      <sz val="14"/>
      <name val="AngsanaUPC"/>
      <family val="1"/>
    </font>
    <font>
      <u/>
      <sz val="10.5"/>
      <color indexed="36"/>
      <name val="Cordia New"/>
      <family val="2"/>
    </font>
    <font>
      <sz val="12"/>
      <name val="นูลมรผ"/>
      <charset val="129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? ?????"/>
      <family val="3"/>
      <charset val="128"/>
    </font>
    <font>
      <sz val="10"/>
      <color indexed="8"/>
      <name val="Arial"/>
      <family val="2"/>
    </font>
    <font>
      <sz val="10"/>
      <name val="Moderne"/>
    </font>
    <font>
      <sz val="11"/>
      <color indexed="8"/>
      <name val="Tahoma"/>
      <family val="2"/>
      <charset val="222"/>
    </font>
    <font>
      <sz val="16"/>
      <name val="CordiaUPC"/>
      <family val="1"/>
    </font>
    <font>
      <sz val="11"/>
      <color indexed="9"/>
      <name val="Tahoma"/>
      <family val="2"/>
      <charset val="222"/>
    </font>
    <font>
      <sz val="12"/>
      <name val="นูลมรผ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sz val="10"/>
      <name val="Helv"/>
      <family val="2"/>
    </font>
    <font>
      <sz val="11"/>
      <name val="Arial"/>
      <family val="2"/>
    </font>
    <font>
      <sz val="10"/>
      <name val="Verdana"/>
      <family val="2"/>
    </font>
    <font>
      <sz val="14"/>
      <name val="Cordia New"/>
      <family val="2"/>
      <charset val="222"/>
    </font>
    <font>
      <sz val="10"/>
      <name val="MS Serif"/>
      <family val="1"/>
    </font>
    <font>
      <b/>
      <sz val="1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  <font>
      <sz val="12"/>
      <name val="Arial"/>
      <family val="2"/>
    </font>
    <font>
      <sz val="10"/>
      <color indexed="16"/>
      <name val="MS Serif"/>
      <family val="1"/>
    </font>
    <font>
      <b/>
      <sz val="12"/>
      <color indexed="9"/>
      <name val="Tms Rmn"/>
    </font>
    <font>
      <b/>
      <sz val="12"/>
      <name val="Arial"/>
      <family val="2"/>
    </font>
    <font>
      <b/>
      <sz val="12"/>
      <name val="Tahoma"/>
      <family val="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i/>
      <sz val="12"/>
      <name val="Times New Roman"/>
      <family val="1"/>
    </font>
    <font>
      <sz val="14"/>
      <name val="Helv"/>
    </font>
    <font>
      <sz val="24"/>
      <name val="Helv"/>
    </font>
    <font>
      <sz val="10"/>
      <name val="Geneva"/>
      <family val="2"/>
    </font>
    <font>
      <sz val="10"/>
      <name val="Geneva"/>
      <charset val="222"/>
    </font>
    <font>
      <b/>
      <i/>
      <sz val="16"/>
      <name val="Helv"/>
      <family val="2"/>
    </font>
    <font>
      <sz val="10"/>
      <name val="Geneva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9"/>
      <name val="Arial"/>
      <family val="2"/>
    </font>
    <font>
      <sz val="28"/>
      <name val="Angsana New"/>
      <family val="1"/>
      <charset val="222"/>
    </font>
    <font>
      <sz val="8"/>
      <name val="Wingdings"/>
      <charset val="2"/>
    </font>
    <font>
      <sz val="8"/>
      <name val="MS Sans Serif"/>
      <family val="2"/>
      <charset val="222"/>
    </font>
    <font>
      <sz val="9"/>
      <name val="Geneva"/>
      <family val="2"/>
    </font>
    <font>
      <sz val="9"/>
      <name val="Microsoft Sans Serif"/>
      <family val="2"/>
    </font>
    <font>
      <b/>
      <sz val="10"/>
      <name val="Tahoma"/>
      <family val="2"/>
    </font>
    <font>
      <b/>
      <sz val="8"/>
      <color indexed="8"/>
      <name val="Helv"/>
      <family val="2"/>
    </font>
    <font>
      <b/>
      <sz val="10"/>
      <color indexed="10"/>
      <name val="Arial"/>
      <family val="2"/>
    </font>
    <font>
      <u/>
      <sz val="9"/>
      <color indexed="36"/>
      <name val="ＭＳ Ｐゴシック"/>
      <family val="3"/>
      <charset val="128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돋움"/>
      <family val="3"/>
      <charset val="129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1"/>
      <color theme="1"/>
      <name val="Calibri"/>
      <family val="2"/>
      <charset val="222"/>
      <scheme val="minor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darkVertical"/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19">
    <xf numFmtId="0" fontId="0" fillId="0" borderId="0"/>
    <xf numFmtId="0" fontId="29" fillId="0" borderId="0"/>
    <xf numFmtId="182" fontId="19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165" fontId="31" fillId="0" borderId="0" applyFont="0" applyFill="0" applyBorder="0" applyAlignment="0" applyProtection="0"/>
    <xf numFmtId="183" fontId="3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184" fontId="31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31" fillId="0" borderId="0"/>
    <xf numFmtId="165" fontId="35" fillId="0" borderId="0" applyFont="0" applyFill="0" applyBorder="0" applyAlignment="0" applyProtection="0"/>
    <xf numFmtId="0" fontId="36" fillId="0" borderId="0"/>
    <xf numFmtId="0" fontId="31" fillId="0" borderId="0" applyFont="0" applyFill="0" applyBorder="0" applyAlignment="0" applyProtection="0"/>
    <xf numFmtId="0" fontId="37" fillId="0" borderId="0"/>
    <xf numFmtId="165" fontId="12" fillId="0" borderId="0" applyFont="0" applyFill="0" applyBorder="0" applyAlignment="0" applyProtection="0"/>
    <xf numFmtId="0" fontId="38" fillId="0" borderId="0">
      <alignment vertical="top"/>
    </xf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6" fontId="13" fillId="0" borderId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38" fillId="0" borderId="0">
      <alignment vertical="top"/>
    </xf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0" fontId="12" fillId="0" borderId="0"/>
    <xf numFmtId="37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20" fillId="0" borderId="0"/>
    <xf numFmtId="0" fontId="12" fillId="0" borderId="0" applyBorder="0"/>
    <xf numFmtId="0" fontId="21" fillId="0" borderId="0">
      <alignment wrapText="1"/>
    </xf>
    <xf numFmtId="0" fontId="22" fillId="0" borderId="0"/>
    <xf numFmtId="0" fontId="18" fillId="0" borderId="0"/>
    <xf numFmtId="0" fontId="23" fillId="0" borderId="0"/>
    <xf numFmtId="173" fontId="11" fillId="0" borderId="0"/>
    <xf numFmtId="185" fontId="31" fillId="0" borderId="0" applyFont="0" applyFill="0" applyBorder="0" applyAlignment="0" applyProtection="0"/>
    <xf numFmtId="0" fontId="38" fillId="0" borderId="0">
      <alignment vertical="top"/>
    </xf>
    <xf numFmtId="165" fontId="12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39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39" fillId="0" borderId="0"/>
    <xf numFmtId="167" fontId="39" fillId="0" borderId="0" applyFont="0" applyFill="0" applyBorder="0" applyAlignment="0" applyProtection="0"/>
    <xf numFmtId="165" fontId="3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6" borderId="0" applyNumberFormat="0" applyBorder="0" applyAlignment="0" applyProtection="0"/>
    <xf numFmtId="0" fontId="40" fillId="5" borderId="0" applyNumberFormat="0" applyBorder="0" applyAlignment="0" applyProtection="0"/>
    <xf numFmtId="187" fontId="12" fillId="0" borderId="0" applyProtection="0">
      <protection locked="0"/>
    </xf>
    <xf numFmtId="187" fontId="12" fillId="0" borderId="0" applyProtection="0">
      <protection locked="0"/>
    </xf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2" borderId="0" applyNumberFormat="0" applyBorder="0" applyAlignment="0" applyProtection="0"/>
    <xf numFmtId="0" fontId="40" fillId="13" borderId="0" applyNumberFormat="0" applyBorder="0" applyAlignment="0" applyProtection="0"/>
    <xf numFmtId="43" fontId="41" fillId="0" borderId="1">
      <alignment horizontal="right" vertical="center"/>
    </xf>
    <xf numFmtId="0" fontId="42" fillId="14" borderId="0" applyNumberFormat="0" applyBorder="0" applyAlignment="0" applyProtection="0"/>
    <xf numFmtId="0" fontId="42" fillId="3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9" fontId="31" fillId="0" borderId="0"/>
    <xf numFmtId="0" fontId="43" fillId="0" borderId="0" applyFont="0" applyFill="0" applyBorder="0" applyAlignment="0" applyProtection="0"/>
    <xf numFmtId="0" fontId="44" fillId="0" borderId="2">
      <alignment horizontal="center"/>
    </xf>
    <xf numFmtId="0" fontId="45" fillId="0" borderId="0"/>
    <xf numFmtId="0" fontId="45" fillId="0" borderId="3" applyFill="0">
      <alignment horizontal="center"/>
      <protection locked="0"/>
    </xf>
    <xf numFmtId="0" fontId="44" fillId="0" borderId="0" applyFill="0">
      <alignment horizontal="center"/>
      <protection locked="0"/>
    </xf>
    <xf numFmtId="0" fontId="44" fillId="18" borderId="0"/>
    <xf numFmtId="0" fontId="44" fillId="0" borderId="0">
      <protection locked="0"/>
    </xf>
    <xf numFmtId="0" fontId="44" fillId="0" borderId="0"/>
    <xf numFmtId="188" fontId="44" fillId="0" borderId="0"/>
    <xf numFmtId="189" fontId="44" fillId="0" borderId="0"/>
    <xf numFmtId="0" fontId="45" fillId="19" borderId="0">
      <alignment horizontal="right"/>
    </xf>
    <xf numFmtId="0" fontId="44" fillId="0" borderId="0"/>
    <xf numFmtId="186" fontId="13" fillId="0" borderId="0"/>
    <xf numFmtId="0" fontId="46" fillId="0" borderId="0">
      <alignment horizontal="center" wrapText="1"/>
      <protection locked="0"/>
    </xf>
    <xf numFmtId="37" fontId="47" fillId="0" borderId="0"/>
    <xf numFmtId="0" fontId="48" fillId="0" borderId="0" applyNumberFormat="0" applyFill="0" applyBorder="0" applyAlignment="0" applyProtection="0"/>
    <xf numFmtId="37" fontId="49" fillId="0" borderId="0"/>
    <xf numFmtId="37" fontId="49" fillId="0" borderId="0"/>
    <xf numFmtId="5" fontId="50" fillId="0" borderId="4" applyAlignment="0" applyProtection="0"/>
    <xf numFmtId="190" fontId="12" fillId="0" borderId="0" applyFill="0" applyBorder="0" applyAlignment="0"/>
    <xf numFmtId="190" fontId="12" fillId="0" borderId="0" applyFill="0" applyBorder="0" applyAlignment="0"/>
    <xf numFmtId="191" fontId="51" fillId="0" borderId="0" applyFill="0" applyBorder="0" applyAlignment="0"/>
    <xf numFmtId="192" fontId="51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167" fontId="1" fillId="0" borderId="0" applyFont="0" applyFill="0" applyBorder="0" applyAlignment="0" applyProtection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5" fontId="12" fillId="0" borderId="0"/>
    <xf numFmtId="196" fontId="52" fillId="0" borderId="7" applyFont="0" applyFill="0" applyBorder="0" applyAlignment="0" applyProtection="0">
      <alignment horizontal="right" vertical="center"/>
    </xf>
    <xf numFmtId="165" fontId="112" fillId="0" borderId="0" applyFont="0" applyFill="0" applyBorder="0" applyAlignment="0" applyProtection="0"/>
    <xf numFmtId="193" fontId="51" fillId="0" borderId="0" applyFont="0" applyFill="0" applyBorder="0" applyAlignment="0" applyProtection="0"/>
    <xf numFmtId="43" fontId="113" fillId="0" borderId="0" applyFont="0" applyFill="0" applyBorder="0" applyAlignment="0" applyProtection="0"/>
    <xf numFmtId="167" fontId="26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167" fontId="112" fillId="0" borderId="0" applyFont="0" applyFill="0" applyBorder="0" applyAlignment="0" applyProtection="0"/>
    <xf numFmtId="43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7" fontId="26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26" fillId="0" borderId="0" applyFont="0" applyFill="0" applyBorder="0" applyAlignment="0" applyProtection="0"/>
    <xf numFmtId="40" fontId="3" fillId="0" borderId="0" applyFont="0" applyFill="0" applyBorder="0" applyAlignment="0" applyProtection="0"/>
    <xf numFmtId="17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4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114" fillId="0" borderId="0" applyFont="0" applyFill="0" applyBorder="0" applyAlignment="0" applyProtection="0"/>
    <xf numFmtId="167" fontId="114" fillId="0" borderId="0" applyFont="0" applyFill="0" applyBorder="0" applyAlignment="0" applyProtection="0"/>
    <xf numFmtId="176" fontId="21" fillId="0" borderId="0"/>
    <xf numFmtId="3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55" fillId="0" borderId="0" applyNumberFormat="0" applyAlignment="0">
      <alignment horizontal="left"/>
    </xf>
    <xf numFmtId="197" fontId="56" fillId="0" borderId="8" applyBorder="0"/>
    <xf numFmtId="191" fontId="51" fillId="0" borderId="0" applyFont="0" applyFill="0" applyBorder="0" applyAlignment="0" applyProtection="0"/>
    <xf numFmtId="42" fontId="12" fillId="0" borderId="0" applyFont="0" applyFill="0" applyBorder="0" applyAlignment="0" applyProtection="0"/>
    <xf numFmtId="44" fontId="54" fillId="0" borderId="0" applyFont="0" applyFill="0" applyBorder="0" applyAlignment="0" applyProtection="0"/>
    <xf numFmtId="198" fontId="12" fillId="0" borderId="0">
      <protection locked="0"/>
    </xf>
    <xf numFmtId="198" fontId="12" fillId="0" borderId="0">
      <protection locked="0"/>
    </xf>
    <xf numFmtId="199" fontId="19" fillId="0" borderId="0" applyFont="0" applyFill="0" applyBorder="0" applyAlignment="0" applyProtection="0"/>
    <xf numFmtId="174" fontId="21" fillId="0" borderId="0"/>
    <xf numFmtId="200" fontId="57" fillId="0" borderId="0"/>
    <xf numFmtId="0" fontId="58" fillId="22" borderId="0" applyNumberFormat="0" applyFont="0" applyFill="0" applyBorder="0" applyProtection="0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38" fillId="0" borderId="0" applyFill="0" applyBorder="0" applyAlignment="0"/>
    <xf numFmtId="0" fontId="59" fillId="0" borderId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5" fontId="21" fillId="0" borderId="0"/>
    <xf numFmtId="201" fontId="57" fillId="0" borderId="0"/>
    <xf numFmtId="0" fontId="48" fillId="0" borderId="0" applyNumberFormat="0" applyFill="0" applyBorder="0" applyAlignment="0" applyProtection="0"/>
    <xf numFmtId="193" fontId="51" fillId="0" borderId="0" applyFill="0" applyBorder="0" applyAlignment="0"/>
    <xf numFmtId="191" fontId="51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0" fontId="60" fillId="0" borderId="0" applyNumberFormat="0" applyAlignment="0">
      <alignment horizontal="left"/>
    </xf>
    <xf numFmtId="202" fontId="3" fillId="0" borderId="0" applyFont="0" applyFill="0" applyBorder="0" applyAlignment="0" applyProtection="0"/>
    <xf numFmtId="202" fontId="3" fillId="0" borderId="0" applyFont="0" applyFill="0" applyBorder="0" applyAlignment="0" applyProtection="0"/>
    <xf numFmtId="2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203" fontId="3" fillId="0" borderId="0">
      <alignment horizontal="right"/>
    </xf>
    <xf numFmtId="38" fontId="24" fillId="22" borderId="0" applyNumberFormat="0" applyBorder="0" applyAlignment="0" applyProtection="0"/>
    <xf numFmtId="38" fontId="17" fillId="22" borderId="0" applyNumberFormat="0" applyBorder="0" applyAlignment="0" applyProtection="0"/>
    <xf numFmtId="0" fontId="12" fillId="0" borderId="0"/>
    <xf numFmtId="0" fontId="12" fillId="0" borderId="0"/>
    <xf numFmtId="0" fontId="61" fillId="18" borderId="0"/>
    <xf numFmtId="0" fontId="62" fillId="0" borderId="9" applyNumberFormat="0" applyAlignment="0" applyProtection="0">
      <alignment horizontal="left" vertical="center"/>
    </xf>
    <xf numFmtId="0" fontId="62" fillId="0" borderId="10">
      <alignment horizontal="left" vertical="center"/>
    </xf>
    <xf numFmtId="204" fontId="63" fillId="23" borderId="0">
      <alignment horizontal="left" vertical="top"/>
    </xf>
    <xf numFmtId="0" fontId="64" fillId="0" borderId="0" applyProtection="0"/>
    <xf numFmtId="0" fontId="62" fillId="0" borderId="0" applyProtection="0"/>
    <xf numFmtId="0" fontId="62" fillId="0" borderId="0" applyProtection="0"/>
    <xf numFmtId="0" fontId="65" fillId="0" borderId="3">
      <alignment horizontal="center"/>
    </xf>
    <xf numFmtId="0" fontId="65" fillId="0" borderId="0">
      <alignment horizontal="center"/>
    </xf>
    <xf numFmtId="0" fontId="66" fillId="23" borderId="0">
      <alignment horizontal="left" wrapText="1"/>
    </xf>
    <xf numFmtId="10" fontId="24" fillId="23" borderId="2" applyNumberFormat="0" applyBorder="0" applyAlignment="0" applyProtection="0"/>
    <xf numFmtId="10" fontId="17" fillId="23" borderId="2" applyNumberFormat="0" applyBorder="0" applyAlignment="0" applyProtection="0"/>
    <xf numFmtId="38" fontId="67" fillId="0" borderId="0"/>
    <xf numFmtId="38" fontId="68" fillId="0" borderId="0"/>
    <xf numFmtId="38" fontId="7" fillId="0" borderId="0"/>
    <xf numFmtId="38" fontId="6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 applyNumberFormat="0" applyFont="0" applyFill="0" applyBorder="0" applyProtection="0">
      <alignment horizontal="left" vertical="center"/>
    </xf>
    <xf numFmtId="193" fontId="51" fillId="0" borderId="0" applyFill="0" applyBorder="0" applyAlignment="0"/>
    <xf numFmtId="191" fontId="51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0" fontId="70" fillId="0" borderId="0"/>
    <xf numFmtId="0" fontId="13" fillId="0" borderId="0"/>
    <xf numFmtId="0" fontId="70" fillId="0" borderId="0"/>
    <xf numFmtId="0" fontId="13" fillId="0" borderId="0"/>
    <xf numFmtId="0" fontId="71" fillId="0" borderId="0"/>
    <xf numFmtId="205" fontId="19" fillId="0" borderId="0" applyFont="0" applyFill="0" applyBorder="0" applyAlignment="0" applyProtection="0"/>
    <xf numFmtId="205" fontId="19" fillId="0" borderId="0" applyFont="0" applyFill="0" applyBorder="0" applyAlignment="0" applyProtection="0"/>
    <xf numFmtId="206" fontId="72" fillId="0" borderId="0" applyFont="0" applyFill="0" applyBorder="0" applyAlignment="0" applyProtection="0"/>
    <xf numFmtId="207" fontId="72" fillId="0" borderId="0" applyFont="0" applyFill="0" applyBorder="0" applyAlignment="0" applyProtection="0"/>
    <xf numFmtId="208" fontId="73" fillId="0" borderId="0" applyFont="0" applyFill="0" applyBorder="0" applyAlignment="0" applyProtection="0"/>
    <xf numFmtId="209" fontId="73" fillId="0" borderId="0" applyFont="0" applyFill="0" applyBorder="0" applyAlignment="0" applyProtection="0"/>
    <xf numFmtId="208" fontId="72" fillId="0" borderId="0" applyFont="0" applyFill="0" applyBorder="0" applyAlignment="0" applyProtection="0"/>
    <xf numFmtId="209" fontId="72" fillId="0" borderId="0" applyFont="0" applyFill="0" applyBorder="0" applyAlignment="0" applyProtection="0"/>
    <xf numFmtId="0" fontId="12" fillId="0" borderId="0"/>
    <xf numFmtId="0" fontId="12" fillId="0" borderId="0"/>
    <xf numFmtId="181" fontId="23" fillId="0" borderId="0"/>
    <xf numFmtId="37" fontId="15" fillId="0" borderId="0"/>
    <xf numFmtId="0" fontId="70" fillId="0" borderId="0"/>
    <xf numFmtId="0" fontId="13" fillId="0" borderId="0"/>
    <xf numFmtId="0" fontId="13" fillId="0" borderId="0"/>
    <xf numFmtId="173" fontId="11" fillId="0" borderId="0"/>
    <xf numFmtId="210" fontId="74" fillId="0" borderId="0"/>
    <xf numFmtId="211" fontId="52" fillId="0" borderId="2" applyFont="0" applyFill="0" applyBorder="0" applyAlignment="0" applyProtection="0">
      <alignment horizontal="center" vertical="center"/>
    </xf>
    <xf numFmtId="212" fontId="52" fillId="0" borderId="0" applyFont="0" applyFill="0" applyBorder="0" applyProtection="0">
      <alignment horizontal="center" vertical="center"/>
    </xf>
    <xf numFmtId="0" fontId="12" fillId="0" borderId="0"/>
    <xf numFmtId="0" fontId="12" fillId="0" borderId="0"/>
    <xf numFmtId="0" fontId="12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12" fillId="0" borderId="0"/>
    <xf numFmtId="0" fontId="112" fillId="0" borderId="0"/>
    <xf numFmtId="0" fontId="12" fillId="0" borderId="0"/>
    <xf numFmtId="0" fontId="26" fillId="0" borderId="0"/>
    <xf numFmtId="0" fontId="26" fillId="0" borderId="0"/>
    <xf numFmtId="0" fontId="12" fillId="0" borderId="0"/>
    <xf numFmtId="0" fontId="26" fillId="0" borderId="0"/>
    <xf numFmtId="0" fontId="112" fillId="0" borderId="0"/>
    <xf numFmtId="0" fontId="12" fillId="0" borderId="0"/>
    <xf numFmtId="0" fontId="12" fillId="0" borderId="0"/>
    <xf numFmtId="0" fontId="12" fillId="0" borderId="0"/>
    <xf numFmtId="0" fontId="54" fillId="0" borderId="0"/>
    <xf numFmtId="0" fontId="3" fillId="0" borderId="0"/>
    <xf numFmtId="0" fontId="114" fillId="0" borderId="0"/>
    <xf numFmtId="0" fontId="114" fillId="0" borderId="0"/>
    <xf numFmtId="0" fontId="113" fillId="0" borderId="0"/>
    <xf numFmtId="0" fontId="26" fillId="0" borderId="0"/>
    <xf numFmtId="0" fontId="75" fillId="0" borderId="0"/>
    <xf numFmtId="185" fontId="31" fillId="0" borderId="0" applyFont="0" applyFill="0" applyBorder="0" applyAlignment="0" applyProtection="0"/>
    <xf numFmtId="40" fontId="76" fillId="25" borderId="0">
      <alignment horizontal="right"/>
    </xf>
    <xf numFmtId="0" fontId="77" fillId="25" borderId="0">
      <alignment horizontal="right"/>
    </xf>
    <xf numFmtId="0" fontId="78" fillId="25" borderId="13"/>
    <xf numFmtId="14" fontId="46" fillId="0" borderId="0">
      <alignment horizontal="center" wrapText="1"/>
      <protection locked="0"/>
    </xf>
    <xf numFmtId="213" fontId="12" fillId="0" borderId="0" applyFont="0" applyFill="0" applyBorder="0" applyAlignment="0" applyProtection="0"/>
    <xf numFmtId="213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9" fillId="0" borderId="0" applyFont="0" applyFill="0" applyBorder="0" applyAlignment="0" applyProtection="0"/>
    <xf numFmtId="10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13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3" fontId="80" fillId="0" borderId="0" applyNumberFormat="0" applyFill="0" applyBorder="0" applyAlignment="0" applyProtection="0"/>
    <xf numFmtId="193" fontId="51" fillId="0" borderId="0" applyFill="0" applyBorder="0" applyAlignment="0"/>
    <xf numFmtId="191" fontId="51" fillId="0" borderId="0" applyFill="0" applyBorder="0" applyAlignment="0"/>
    <xf numFmtId="193" fontId="51" fillId="0" borderId="0" applyFill="0" applyBorder="0" applyAlignment="0"/>
    <xf numFmtId="194" fontId="51" fillId="0" borderId="0" applyFill="0" applyBorder="0" applyAlignment="0"/>
    <xf numFmtId="191" fontId="51" fillId="0" borderId="0" applyFill="0" applyBorder="0" applyAlignment="0"/>
    <xf numFmtId="0" fontId="21" fillId="0" borderId="0" applyNumberFormat="0" applyFill="0" applyBorder="0" applyAlignment="0" applyProtection="0">
      <alignment horizontal="left"/>
    </xf>
    <xf numFmtId="0" fontId="21" fillId="0" borderId="0" applyNumberFormat="0" applyFill="0" applyBorder="0" applyAlignment="0" applyProtection="0">
      <alignment horizontal="left"/>
    </xf>
    <xf numFmtId="0" fontId="56" fillId="0" borderId="3" applyBorder="0">
      <alignment horizontal="center"/>
    </xf>
    <xf numFmtId="0" fontId="56" fillId="0" borderId="3" applyBorder="0">
      <alignment horizontal="center"/>
    </xf>
    <xf numFmtId="0" fontId="12" fillId="0" borderId="0">
      <alignment vertical="justify"/>
    </xf>
    <xf numFmtId="0" fontId="12" fillId="0" borderId="0">
      <alignment vertical="justify"/>
    </xf>
    <xf numFmtId="0" fontId="31" fillId="0" borderId="0" applyFont="0" applyFill="0" applyBorder="0" applyAlignment="0" applyProtection="0"/>
    <xf numFmtId="1" fontId="12" fillId="0" borderId="14" applyNumberFormat="0" applyFill="0" applyAlignment="0" applyProtection="0">
      <alignment horizontal="center" vertical="center"/>
    </xf>
    <xf numFmtId="1" fontId="12" fillId="0" borderId="14" applyNumberFormat="0" applyFill="0" applyAlignment="0" applyProtection="0">
      <alignment horizontal="center" vertical="center"/>
    </xf>
    <xf numFmtId="0" fontId="81" fillId="26" borderId="0" applyNumberFormat="0" applyFont="0" applyBorder="0" applyAlignment="0">
      <alignment horizontal="center"/>
    </xf>
    <xf numFmtId="214" fontId="12" fillId="0" borderId="0" applyNumberFormat="0" applyFill="0" applyBorder="0" applyAlignment="0" applyProtection="0">
      <alignment horizontal="left"/>
    </xf>
    <xf numFmtId="214" fontId="12" fillId="0" borderId="0" applyNumberFormat="0" applyFill="0" applyBorder="0" applyAlignment="0" applyProtection="0">
      <alignment horizontal="left"/>
    </xf>
    <xf numFmtId="0" fontId="12" fillId="0" borderId="0"/>
    <xf numFmtId="38" fontId="21" fillId="0" borderId="0" applyNumberFormat="0" applyFont="0" applyFill="0" applyBorder="0" applyAlignment="0"/>
    <xf numFmtId="0" fontId="81" fillId="1" borderId="10" applyNumberFormat="0" applyFont="0" applyAlignment="0">
      <alignment horizontal="center"/>
    </xf>
    <xf numFmtId="0" fontId="21" fillId="0" borderId="15" applyAlignment="0">
      <alignment horizontal="centerContinuous"/>
    </xf>
    <xf numFmtId="0" fontId="82" fillId="0" borderId="0" applyNumberFormat="0" applyFill="0" applyBorder="0" applyAlignment="0">
      <alignment horizontal="center"/>
    </xf>
    <xf numFmtId="1" fontId="21" fillId="0" borderId="0" applyBorder="0">
      <alignment horizontal="left" vertical="top" wrapText="1"/>
    </xf>
    <xf numFmtId="12" fontId="83" fillId="0" borderId="2">
      <alignment horizontal="center"/>
    </xf>
    <xf numFmtId="172" fontId="11" fillId="0" borderId="0"/>
    <xf numFmtId="165" fontId="12" fillId="0" borderId="0" applyFont="0" applyFill="0" applyBorder="0" applyAlignment="0" applyProtection="0"/>
    <xf numFmtId="0" fontId="84" fillId="0" borderId="0" applyNumberFormat="0" applyBorder="0"/>
    <xf numFmtId="0" fontId="85" fillId="23" borderId="0">
      <alignment wrapText="1"/>
    </xf>
    <xf numFmtId="40" fontId="86" fillId="0" borderId="0" applyBorder="0">
      <alignment horizontal="right"/>
    </xf>
    <xf numFmtId="49" fontId="12" fillId="0" borderId="0" applyFont="0" applyFill="0" applyBorder="0" applyAlignment="0" applyProtection="0"/>
    <xf numFmtId="49" fontId="12" fillId="0" borderId="0" applyFont="0" applyFill="0" applyBorder="0" applyAlignment="0" applyProtection="0"/>
    <xf numFmtId="49" fontId="38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87" fillId="0" borderId="0" applyFill="0" applyBorder="0" applyProtection="0">
      <alignment horizontal="left" vertical="top"/>
    </xf>
    <xf numFmtId="0" fontId="23" fillId="0" borderId="0" applyFont="0" applyFill="0" applyBorder="0" applyAlignment="0" applyProtection="0"/>
    <xf numFmtId="0" fontId="12" fillId="0" borderId="0">
      <alignment horizontal="centerContinuous" vertical="center"/>
    </xf>
    <xf numFmtId="0" fontId="12" fillId="0" borderId="0">
      <alignment horizontal="centerContinuous" vertical="center"/>
    </xf>
    <xf numFmtId="0" fontId="72" fillId="0" borderId="0" applyNumberFormat="0" applyFont="0" applyFill="0" applyBorder="0" applyProtection="0">
      <alignment horizontal="center" vertical="center" wrapText="1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9" fontId="17" fillId="0" borderId="0" applyFont="0" applyFill="0" applyBorder="0" applyAlignment="0" applyProtection="0"/>
    <xf numFmtId="165" fontId="19" fillId="0" borderId="0" applyFont="0" applyFill="0" applyBorder="0" applyAlignment="0" applyProtection="0"/>
    <xf numFmtId="43" fontId="28" fillId="0" borderId="0" applyFill="0" applyBorder="0" applyAlignment="0" applyProtection="0"/>
    <xf numFmtId="167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0" fontId="89" fillId="0" borderId="0" applyNumberFormat="0" applyFill="0" applyBorder="0" applyAlignment="0" applyProtection="0">
      <alignment vertical="top"/>
      <protection locked="0"/>
    </xf>
    <xf numFmtId="0" fontId="90" fillId="21" borderId="6" applyNumberFormat="0" applyAlignment="0" applyProtection="0"/>
    <xf numFmtId="0" fontId="91" fillId="0" borderId="16" applyNumberFormat="0" applyFill="0" applyAlignment="0" applyProtection="0"/>
    <xf numFmtId="0" fontId="92" fillId="8" borderId="0" applyNumberFormat="0" applyBorder="0" applyAlignment="0" applyProtection="0"/>
    <xf numFmtId="0" fontId="93" fillId="11" borderId="12" applyNumberFormat="0" applyAlignment="0" applyProtection="0"/>
    <xf numFmtId="0" fontId="94" fillId="11" borderId="5" applyNumberFormat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193" fontId="98" fillId="0" borderId="0" applyFont="0" applyFill="0" applyBorder="0" applyAlignment="0" applyProtection="0"/>
    <xf numFmtId="0" fontId="99" fillId="9" borderId="0" applyNumberFormat="0" applyBorder="0" applyAlignment="0" applyProtection="0"/>
    <xf numFmtId="0" fontId="100" fillId="0" borderId="0" applyNumberFormat="0" applyFill="0" applyBorder="0" applyAlignment="0" applyProtection="0">
      <alignment vertical="top"/>
      <protection locked="0"/>
    </xf>
    <xf numFmtId="9" fontId="33" fillId="0" borderId="0" applyFont="0" applyFill="0" applyBorder="0" applyAlignment="0" applyProtection="0"/>
    <xf numFmtId="0" fontId="54" fillId="0" borderId="0"/>
    <xf numFmtId="0" fontId="101" fillId="5" borderId="5" applyNumberFormat="0" applyAlignment="0" applyProtection="0"/>
    <xf numFmtId="0" fontId="102" fillId="24" borderId="0" applyNumberFormat="0" applyBorder="0" applyAlignment="0" applyProtection="0"/>
    <xf numFmtId="0" fontId="103" fillId="0" borderId="17" applyNumberFormat="0" applyFill="0" applyAlignment="0" applyProtection="0"/>
    <xf numFmtId="6" fontId="12" fillId="0" borderId="0" applyFont="0" applyFill="0" applyBorder="0" applyAlignment="0" applyProtection="0"/>
    <xf numFmtId="8" fontId="12" fillId="0" borderId="0" applyFont="0" applyFill="0" applyBorder="0" applyAlignment="0" applyProtection="0"/>
    <xf numFmtId="173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5" fontId="12" fillId="0" borderId="0" applyFont="0" applyFill="0" applyBorder="0" applyAlignment="0" applyProtection="0"/>
    <xf numFmtId="7" fontId="12" fillId="0" borderId="0" applyFont="0" applyFill="0" applyBorder="0" applyAlignment="0" applyProtection="0"/>
    <xf numFmtId="0" fontId="33" fillId="0" borderId="0"/>
    <xf numFmtId="0" fontId="42" fillId="27" borderId="0" applyNumberFormat="0" applyBorder="0" applyAlignment="0" applyProtection="0"/>
    <xf numFmtId="0" fontId="42" fillId="20" borderId="0" applyNumberFormat="0" applyBorder="0" applyAlignment="0" applyProtection="0"/>
    <xf numFmtId="0" fontId="42" fillId="28" borderId="0" applyNumberFormat="0" applyBorder="0" applyAlignment="0" applyProtection="0"/>
    <xf numFmtId="0" fontId="42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29" borderId="0" applyNumberFormat="0" applyBorder="0" applyAlignment="0" applyProtection="0"/>
    <xf numFmtId="0" fontId="26" fillId="4" borderId="11" applyNumberFormat="0" applyFont="0" applyAlignment="0" applyProtection="0"/>
    <xf numFmtId="0" fontId="26" fillId="4" borderId="11" applyNumberFormat="0" applyFont="0" applyAlignment="0" applyProtection="0"/>
    <xf numFmtId="0" fontId="104" fillId="0" borderId="18" applyNumberFormat="0" applyFill="0" applyAlignment="0" applyProtection="0"/>
    <xf numFmtId="0" fontId="105" fillId="0" borderId="19" applyNumberFormat="0" applyFill="0" applyAlignment="0" applyProtection="0"/>
    <xf numFmtId="0" fontId="106" fillId="0" borderId="20" applyNumberFormat="0" applyFill="0" applyAlignment="0" applyProtection="0"/>
    <xf numFmtId="0" fontId="106" fillId="0" borderId="0" applyNumberFormat="0" applyFill="0" applyBorder="0" applyAlignment="0" applyProtection="0"/>
    <xf numFmtId="0" fontId="33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185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65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97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07" fillId="0" borderId="0"/>
    <xf numFmtId="186" fontId="51" fillId="0" borderId="0"/>
    <xf numFmtId="165" fontId="8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108" fillId="0" borderId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109" fillId="0" borderId="0"/>
    <xf numFmtId="0" fontId="110" fillId="0" borderId="0" applyNumberFormat="0" applyFill="0" applyBorder="0" applyAlignment="0" applyProtection="0">
      <alignment vertical="top"/>
      <protection locked="0"/>
    </xf>
    <xf numFmtId="197" fontId="111" fillId="0" borderId="0" applyFont="0" applyFill="0" applyBorder="0" applyAlignment="0" applyProtection="0"/>
    <xf numFmtId="197" fontId="8" fillId="0" borderId="0" applyFont="0" applyFill="0" applyBorder="0" applyAlignment="0" applyProtection="0"/>
    <xf numFmtId="193" fontId="8" fillId="0" borderId="0" applyFont="0" applyFill="0" applyBorder="0" applyAlignment="0" applyProtection="0"/>
    <xf numFmtId="216" fontId="19" fillId="0" borderId="0" applyFont="0" applyFill="0" applyBorder="0" applyAlignment="0" applyProtection="0"/>
    <xf numFmtId="217" fontId="19" fillId="0" borderId="0" applyFont="0" applyFill="0" applyBorder="0" applyAlignment="0" applyProtection="0"/>
  </cellStyleXfs>
  <cellXfs count="226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/>
    <xf numFmtId="0" fontId="8" fillId="0" borderId="0" xfId="0" applyFont="1"/>
    <xf numFmtId="169" fontId="8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Alignment="1"/>
    <xf numFmtId="0" fontId="2" fillId="0" borderId="0" xfId="0" applyFont="1" applyFill="1"/>
    <xf numFmtId="0" fontId="10" fillId="0" borderId="0" xfId="0" applyFont="1" applyFill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Fill="1"/>
    <xf numFmtId="49" fontId="4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/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0" fillId="0" borderId="0" xfId="0" quotePrefix="1" applyFont="1" applyFill="1" applyAlignment="1">
      <alignment horizontal="left"/>
    </xf>
    <xf numFmtId="169" fontId="8" fillId="0" borderId="0" xfId="0" applyNumberFormat="1" applyFont="1" applyFill="1" applyAlignment="1">
      <alignment horizontal="left"/>
    </xf>
    <xf numFmtId="37" fontId="2" fillId="0" borderId="10" xfId="0" applyNumberFormat="1" applyFont="1" applyFill="1" applyBorder="1"/>
    <xf numFmtId="37" fontId="2" fillId="0" borderId="0" xfId="0" applyNumberFormat="1" applyFont="1" applyBorder="1"/>
    <xf numFmtId="37" fontId="2" fillId="0" borderId="21" xfId="0" applyNumberFormat="1" applyFont="1" applyFill="1" applyBorder="1"/>
    <xf numFmtId="37" fontId="2" fillId="0" borderId="0" xfId="0" applyNumberFormat="1" applyFont="1" applyBorder="1" applyAlignment="1">
      <alignment horizontal="center"/>
    </xf>
    <xf numFmtId="37" fontId="2" fillId="0" borderId="0" xfId="135" applyNumberFormat="1" applyFont="1" applyFill="1" applyBorder="1"/>
    <xf numFmtId="37" fontId="2" fillId="0" borderId="21" xfId="135" applyNumberFormat="1" applyFont="1" applyFill="1" applyBorder="1" applyAlignment="1">
      <alignment horizontal="right"/>
    </xf>
    <xf numFmtId="0" fontId="4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0" fontId="25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 applyFill="1" applyAlignment="1">
      <alignment horizontal="center"/>
    </xf>
    <xf numFmtId="37" fontId="2" fillId="0" borderId="0" xfId="0" applyNumberFormat="1" applyFont="1" applyFill="1" applyBorder="1" applyAlignment="1">
      <alignment horizontal="right"/>
    </xf>
    <xf numFmtId="0" fontId="0" fillId="0" borderId="0" xfId="0" applyFont="1" applyFill="1"/>
    <xf numFmtId="37" fontId="0" fillId="0" borderId="0" xfId="0" applyNumberFormat="1" applyFont="1" applyFill="1" applyBorder="1"/>
    <xf numFmtId="0" fontId="0" fillId="0" borderId="0" xfId="0" applyFill="1" applyAlignment="1">
      <alignment horizontal="left"/>
    </xf>
    <xf numFmtId="0" fontId="0" fillId="0" borderId="0" xfId="0" applyFont="1" applyFill="1" applyAlignment="1"/>
    <xf numFmtId="0" fontId="0" fillId="0" borderId="0" xfId="0" quotePrefix="1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169" fontId="0" fillId="0" borderId="0" xfId="0" applyNumberFormat="1" applyFont="1" applyFill="1"/>
    <xf numFmtId="169" fontId="0" fillId="0" borderId="0" xfId="0" applyNumberFormat="1" applyFont="1" applyBorder="1"/>
    <xf numFmtId="49" fontId="0" fillId="0" borderId="0" xfId="0" applyNumberFormat="1" applyFont="1" applyBorder="1" applyAlignment="1">
      <alignment horizontal="center"/>
    </xf>
    <xf numFmtId="49" fontId="0" fillId="0" borderId="0" xfId="0" applyNumberFormat="1" applyFont="1" applyAlignment="1">
      <alignment horizontal="center"/>
    </xf>
    <xf numFmtId="169" fontId="0" fillId="0" borderId="0" xfId="0" applyNumberFormat="1" applyFont="1" applyFill="1" applyAlignment="1"/>
    <xf numFmtId="170" fontId="0" fillId="0" borderId="0" xfId="0" applyNumberFormat="1" applyFont="1" applyFill="1" applyAlignment="1"/>
    <xf numFmtId="168" fontId="0" fillId="0" borderId="0" xfId="0" applyNumberFormat="1" applyFont="1" applyFill="1" applyAlignment="1"/>
    <xf numFmtId="168" fontId="0" fillId="0" borderId="0" xfId="0" applyNumberFormat="1" applyFont="1" applyFill="1" applyAlignment="1">
      <alignment horizontal="right"/>
    </xf>
    <xf numFmtId="37" fontId="0" fillId="0" borderId="0" xfId="0" applyNumberFormat="1" applyFont="1" applyFill="1" applyAlignment="1"/>
    <xf numFmtId="0" fontId="0" fillId="0" borderId="0" xfId="0" applyFill="1" applyAlignment="1"/>
    <xf numFmtId="168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8" fontId="2" fillId="0" borderId="0" xfId="0" applyNumberFormat="1" applyFont="1" applyBorder="1"/>
    <xf numFmtId="37" fontId="2" fillId="0" borderId="0" xfId="0" applyNumberFormat="1" applyFont="1" applyFill="1" applyBorder="1" applyAlignment="1">
      <alignment horizontal="center"/>
    </xf>
    <xf numFmtId="37" fontId="2" fillId="0" borderId="22" xfId="0" applyNumberFormat="1" applyFont="1" applyFill="1" applyBorder="1"/>
    <xf numFmtId="168" fontId="2" fillId="0" borderId="0" xfId="0" applyNumberFormat="1" applyFont="1" applyFill="1" applyBorder="1"/>
    <xf numFmtId="0" fontId="2" fillId="0" borderId="0" xfId="0" applyFont="1" applyFill="1" applyBorder="1"/>
    <xf numFmtId="37" fontId="2" fillId="0" borderId="0" xfId="135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37" fontId="2" fillId="0" borderId="0" xfId="0" applyNumberFormat="1" applyFont="1" applyFill="1" applyAlignment="1">
      <alignment horizontal="right"/>
    </xf>
    <xf numFmtId="171" fontId="2" fillId="0" borderId="0" xfId="157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6" fontId="0" fillId="0" borderId="0" xfId="0" quotePrefix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37" fontId="0" fillId="0" borderId="0" xfId="0" applyNumberFormat="1" applyFont="1" applyFill="1" applyAlignment="1">
      <alignment horizontal="right"/>
    </xf>
    <xf numFmtId="0" fontId="0" fillId="0" borderId="0" xfId="0" quotePrefix="1" applyFont="1" applyAlignment="1">
      <alignment horizontal="left"/>
    </xf>
    <xf numFmtId="168" fontId="0" fillId="0" borderId="0" xfId="0" applyNumberFormat="1" applyFont="1" applyFill="1" applyBorder="1"/>
    <xf numFmtId="168" fontId="0" fillId="0" borderId="0" xfId="0" applyNumberFormat="1" applyFont="1" applyBorder="1"/>
    <xf numFmtId="37" fontId="0" fillId="0" borderId="0" xfId="0" applyNumberFormat="1" applyFont="1" applyBorder="1"/>
    <xf numFmtId="167" fontId="0" fillId="0" borderId="0" xfId="135" applyFont="1"/>
    <xf numFmtId="37" fontId="0" fillId="0" borderId="0" xfId="0" applyNumberFormat="1" applyFont="1"/>
    <xf numFmtId="37" fontId="0" fillId="0" borderId="21" xfId="0" applyNumberFormat="1" applyFont="1" applyFill="1" applyBorder="1"/>
    <xf numFmtId="0" fontId="27" fillId="0" borderId="0" xfId="0" applyNumberFormat="1" applyFont="1" applyFill="1" applyAlignment="1">
      <alignment horizontal="center"/>
    </xf>
    <xf numFmtId="37" fontId="0" fillId="0" borderId="0" xfId="135" applyNumberFormat="1" applyFont="1" applyFill="1" applyBorder="1"/>
    <xf numFmtId="0" fontId="0" fillId="0" borderId="0" xfId="0" applyFont="1" applyBorder="1"/>
    <xf numFmtId="37" fontId="2" fillId="0" borderId="4" xfId="0" applyNumberFormat="1" applyFont="1" applyFill="1" applyBorder="1"/>
    <xf numFmtId="0" fontId="2" fillId="0" borderId="0" xfId="0" applyFont="1" applyBorder="1"/>
    <xf numFmtId="49" fontId="0" fillId="0" borderId="0" xfId="0" applyNumberFormat="1" applyFill="1" applyBorder="1" applyAlignment="1">
      <alignment horizontal="center"/>
    </xf>
    <xf numFmtId="0" fontId="3" fillId="0" borderId="0" xfId="0" applyFont="1" applyFill="1"/>
    <xf numFmtId="169" fontId="3" fillId="0" borderId="0" xfId="0" applyNumberFormat="1" applyFont="1" applyBorder="1"/>
    <xf numFmtId="0" fontId="0" fillId="0" borderId="0" xfId="0" applyFill="1"/>
    <xf numFmtId="169" fontId="3" fillId="0" borderId="0" xfId="0" applyNumberFormat="1" applyFont="1" applyFill="1" applyBorder="1"/>
    <xf numFmtId="168" fontId="3" fillId="0" borderId="0" xfId="0" applyNumberFormat="1" applyFont="1" applyFill="1" applyBorder="1"/>
    <xf numFmtId="168" fontId="3" fillId="0" borderId="0" xfId="0" applyNumberFormat="1" applyFont="1" applyBorder="1"/>
    <xf numFmtId="0" fontId="3" fillId="0" borderId="0" xfId="0" applyFont="1" applyFill="1" applyBorder="1"/>
    <xf numFmtId="170" fontId="0" fillId="0" borderId="0" xfId="157" applyNumberFormat="1" applyFont="1" applyFill="1" applyAlignment="1"/>
    <xf numFmtId="37" fontId="0" fillId="0" borderId="0" xfId="157" applyNumberFormat="1" applyFont="1" applyFill="1"/>
    <xf numFmtId="171" fontId="2" fillId="0" borderId="21" xfId="157" applyNumberFormat="1" applyFont="1" applyFill="1" applyBorder="1" applyAlignment="1">
      <alignment horizontal="right"/>
    </xf>
    <xf numFmtId="168" fontId="0" fillId="0" borderId="0" xfId="0" applyNumberFormat="1" applyFont="1" applyFill="1" applyBorder="1" applyAlignment="1"/>
    <xf numFmtId="169" fontId="9" fillId="0" borderId="0" xfId="157" applyNumberFormat="1" applyFont="1" applyFill="1"/>
    <xf numFmtId="39" fontId="3" fillId="0" borderId="0" xfId="0" applyNumberFormat="1" applyFont="1" applyFill="1"/>
    <xf numFmtId="37" fontId="3" fillId="0" borderId="0" xfId="0" applyNumberFormat="1" applyFont="1" applyFill="1"/>
    <xf numFmtId="49" fontId="4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0" fontId="3" fillId="0" borderId="0" xfId="0" applyNumberFormat="1" applyFont="1" applyFill="1"/>
    <xf numFmtId="179" fontId="3" fillId="0" borderId="0" xfId="0" applyNumberFormat="1" applyFont="1" applyFill="1"/>
    <xf numFmtId="169" fontId="8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69" fontId="8" fillId="0" borderId="0" xfId="0" applyNumberFormat="1" applyFont="1" applyBorder="1"/>
    <xf numFmtId="0" fontId="0" fillId="0" borderId="0" xfId="0" applyFont="1" applyAlignment="1"/>
    <xf numFmtId="0" fontId="5" fillId="0" borderId="0" xfId="0" applyFont="1" applyAlignment="1"/>
    <xf numFmtId="169" fontId="0" fillId="0" borderId="0" xfId="0" applyNumberFormat="1" applyFont="1" applyBorder="1" applyAlignment="1"/>
    <xf numFmtId="0" fontId="0" fillId="0" borderId="0" xfId="0" applyAlignment="1"/>
    <xf numFmtId="0" fontId="4" fillId="0" borderId="0" xfId="0" applyFont="1" applyAlignment="1"/>
    <xf numFmtId="170" fontId="0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170" fontId="2" fillId="0" borderId="0" xfId="157" applyNumberFormat="1" applyFont="1" applyFill="1" applyBorder="1" applyAlignment="1"/>
    <xf numFmtId="168" fontId="0" fillId="0" borderId="0" xfId="0" applyNumberFormat="1" applyFont="1" applyBorder="1" applyAlignment="1"/>
    <xf numFmtId="178" fontId="0" fillId="0" borderId="0" xfId="0" applyNumberFormat="1" applyFont="1" applyAlignment="1"/>
    <xf numFmtId="168" fontId="2" fillId="0" borderId="0" xfId="0" applyNumberFormat="1" applyFont="1" applyBorder="1" applyAlignment="1"/>
    <xf numFmtId="168" fontId="2" fillId="0" borderId="0" xfId="157" applyNumberFormat="1" applyFont="1" applyFill="1" applyBorder="1" applyAlignment="1"/>
    <xf numFmtId="168" fontId="0" fillId="0" borderId="0" xfId="157" applyNumberFormat="1" applyFont="1" applyFill="1" applyBorder="1" applyAlignment="1"/>
    <xf numFmtId="168" fontId="2" fillId="0" borderId="0" xfId="157" applyNumberFormat="1" applyFont="1" applyFill="1" applyAlignment="1"/>
    <xf numFmtId="168" fontId="0" fillId="0" borderId="0" xfId="157" applyNumberFormat="1" applyFont="1" applyFill="1" applyBorder="1" applyAlignment="1">
      <alignment horizontal="right"/>
    </xf>
    <xf numFmtId="171" fontId="8" fillId="0" borderId="0" xfId="0" applyNumberFormat="1" applyFont="1" applyFill="1" applyAlignment="1"/>
    <xf numFmtId="171" fontId="25" fillId="0" borderId="0" xfId="0" applyNumberFormat="1" applyFont="1" applyFill="1" applyAlignment="1"/>
    <xf numFmtId="0" fontId="0" fillId="0" borderId="0" xfId="0" applyFill="1" applyBorder="1" applyAlignment="1"/>
    <xf numFmtId="49" fontId="0" fillId="0" borderId="0" xfId="0" applyNumberFormat="1" applyFill="1" applyBorder="1" applyAlignment="1"/>
    <xf numFmtId="170" fontId="2" fillId="0" borderId="0" xfId="135" applyNumberFormat="1" applyFont="1" applyFill="1" applyBorder="1" applyAlignment="1">
      <alignment horizontal="right"/>
    </xf>
    <xf numFmtId="177" fontId="0" fillId="0" borderId="0" xfId="0" applyNumberFormat="1" applyFill="1" applyBorder="1" applyAlignment="1">
      <alignment horizontal="center"/>
    </xf>
    <xf numFmtId="177" fontId="0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77" fontId="0" fillId="0" borderId="22" xfId="0" applyNumberFormat="1" applyFill="1" applyBorder="1" applyAlignment="1">
      <alignment horizontal="center"/>
    </xf>
    <xf numFmtId="177" fontId="2" fillId="0" borderId="0" xfId="157" applyNumberFormat="1" applyFont="1" applyFill="1" applyBorder="1" applyAlignment="1">
      <alignment horizontal="right"/>
    </xf>
    <xf numFmtId="177" fontId="2" fillId="0" borderId="22" xfId="0" applyNumberFormat="1" applyFont="1" applyFill="1" applyBorder="1" applyAlignment="1">
      <alignment horizontal="center"/>
    </xf>
    <xf numFmtId="177" fontId="2" fillId="0" borderId="0" xfId="0" applyNumberFormat="1" applyFont="1" applyFill="1" applyBorder="1" applyAlignment="1">
      <alignment horizontal="center"/>
    </xf>
    <xf numFmtId="170" fontId="2" fillId="0" borderId="0" xfId="157" applyNumberFormat="1" applyFont="1" applyFill="1" applyBorder="1" applyAlignment="1">
      <alignment horizontal="right"/>
    </xf>
    <xf numFmtId="170" fontId="0" fillId="0" borderId="22" xfId="0" applyNumberFormat="1" applyFill="1" applyBorder="1" applyAlignment="1">
      <alignment horizontal="center"/>
    </xf>
    <xf numFmtId="170" fontId="2" fillId="0" borderId="22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/>
    </xf>
    <xf numFmtId="49" fontId="0" fillId="0" borderId="0" xfId="0" quotePrefix="1" applyNumberFormat="1" applyFill="1" applyBorder="1" applyAlignment="1">
      <alignment horizontal="center"/>
    </xf>
    <xf numFmtId="37" fontId="2" fillId="0" borderId="10" xfId="135" applyNumberFormat="1" applyFont="1" applyFill="1" applyBorder="1"/>
    <xf numFmtId="0" fontId="10" fillId="0" borderId="0" xfId="0" applyFont="1" applyFill="1" applyAlignment="1"/>
    <xf numFmtId="41" fontId="3" fillId="0" borderId="0" xfId="0" applyNumberFormat="1" applyFont="1" applyFill="1" applyBorder="1"/>
    <xf numFmtId="41" fontId="3" fillId="0" borderId="0" xfId="0" applyNumberFormat="1" applyFont="1" applyFill="1"/>
    <xf numFmtId="41" fontId="2" fillId="0" borderId="4" xfId="0" applyNumberFormat="1" applyFont="1" applyFill="1" applyBorder="1"/>
    <xf numFmtId="41" fontId="2" fillId="0" borderId="0" xfId="0" applyNumberFormat="1" applyFont="1" applyFill="1"/>
    <xf numFmtId="41" fontId="3" fillId="0" borderId="22" xfId="0" applyNumberFormat="1" applyFont="1" applyFill="1" applyBorder="1"/>
    <xf numFmtId="41" fontId="2" fillId="0" borderId="0" xfId="0" applyNumberFormat="1" applyFont="1" applyFill="1" applyBorder="1"/>
    <xf numFmtId="41" fontId="2" fillId="0" borderId="10" xfId="0" applyNumberFormat="1" applyFont="1" applyFill="1" applyBorder="1"/>
    <xf numFmtId="180" fontId="2" fillId="0" borderId="21" xfId="0" applyNumberFormat="1" applyFont="1" applyFill="1" applyBorder="1"/>
    <xf numFmtId="41" fontId="0" fillId="0" borderId="0" xfId="0" applyNumberFormat="1" applyFont="1" applyFill="1" applyAlignment="1"/>
    <xf numFmtId="41" fontId="0" fillId="0" borderId="0" xfId="0" applyNumberFormat="1" applyFont="1" applyFill="1"/>
    <xf numFmtId="41" fontId="0" fillId="0" borderId="0" xfId="0" applyNumberFormat="1" applyFont="1" applyFill="1" applyBorder="1" applyAlignment="1"/>
    <xf numFmtId="41" fontId="0" fillId="0" borderId="0" xfId="0" applyNumberFormat="1" applyFill="1" applyAlignment="1"/>
    <xf numFmtId="41" fontId="3" fillId="0" borderId="0" xfId="157" applyNumberFormat="1" applyFont="1" applyFill="1" applyBorder="1" applyAlignment="1">
      <alignment horizontal="left"/>
    </xf>
    <xf numFmtId="41" fontId="0" fillId="0" borderId="0" xfId="0" applyNumberFormat="1" applyFont="1" applyAlignment="1"/>
    <xf numFmtId="41" fontId="0" fillId="0" borderId="0" xfId="0" applyNumberFormat="1" applyFont="1" applyBorder="1" applyAlignment="1"/>
    <xf numFmtId="41" fontId="0" fillId="0" borderId="0" xfId="157" applyNumberFormat="1" applyFont="1" applyFill="1" applyAlignment="1"/>
    <xf numFmtId="41" fontId="0" fillId="0" borderId="22" xfId="0" applyNumberFormat="1" applyFill="1" applyBorder="1" applyAlignment="1"/>
    <xf numFmtId="41" fontId="0" fillId="0" borderId="22" xfId="157" applyNumberFormat="1" applyFont="1" applyFill="1" applyBorder="1" applyAlignment="1">
      <alignment horizontal="left"/>
    </xf>
    <xf numFmtId="41" fontId="2" fillId="0" borderId="22" xfId="157" applyNumberFormat="1" applyFont="1" applyFill="1" applyBorder="1" applyAlignment="1"/>
    <xf numFmtId="41" fontId="2" fillId="0" borderId="0" xfId="0" applyNumberFormat="1" applyFont="1" applyAlignment="1"/>
    <xf numFmtId="41" fontId="2" fillId="0" borderId="0" xfId="157" applyNumberFormat="1" applyFont="1" applyFill="1" applyBorder="1" applyAlignment="1"/>
    <xf numFmtId="41" fontId="2" fillId="0" borderId="10" xfId="0" applyNumberFormat="1" applyFont="1" applyFill="1" applyBorder="1" applyAlignment="1"/>
    <xf numFmtId="41" fontId="2" fillId="0" borderId="0" xfId="0" applyNumberFormat="1" applyFont="1" applyBorder="1" applyAlignment="1"/>
    <xf numFmtId="41" fontId="0" fillId="0" borderId="0" xfId="157" applyNumberFormat="1" applyFont="1" applyFill="1" applyBorder="1" applyAlignment="1">
      <alignment horizontal="left"/>
    </xf>
    <xf numFmtId="41" fontId="2" fillId="0" borderId="10" xfId="157" applyNumberFormat="1" applyFont="1" applyFill="1" applyBorder="1" applyAlignment="1"/>
    <xf numFmtId="41" fontId="0" fillId="0" borderId="0" xfId="157" applyNumberFormat="1" applyFont="1" applyFill="1" applyBorder="1" applyAlignment="1"/>
    <xf numFmtId="41" fontId="2" fillId="0" borderId="0" xfId="157" applyNumberFormat="1" applyFont="1" applyFill="1" applyAlignment="1"/>
    <xf numFmtId="41" fontId="2" fillId="0" borderId="21" xfId="157" applyNumberFormat="1" applyFont="1" applyFill="1" applyBorder="1" applyAlignment="1"/>
    <xf numFmtId="41" fontId="0" fillId="0" borderId="4" xfId="0" applyNumberFormat="1" applyFont="1" applyFill="1" applyBorder="1" applyAlignment="1"/>
    <xf numFmtId="0" fontId="0" fillId="0" borderId="0" xfId="0" applyFill="1" applyAlignment="1">
      <alignment horizontal="center"/>
    </xf>
    <xf numFmtId="41" fontId="2" fillId="0" borderId="22" xfId="0" applyNumberFormat="1" applyFont="1" applyFill="1" applyBorder="1" applyAlignment="1">
      <alignment horizontal="center"/>
    </xf>
    <xf numFmtId="41" fontId="2" fillId="0" borderId="21" xfId="0" applyNumberFormat="1" applyFont="1" applyFill="1" applyBorder="1"/>
    <xf numFmtId="41" fontId="2" fillId="0" borderId="0" xfId="0" applyNumberFormat="1" applyFont="1" applyFill="1" applyBorder="1" applyAlignment="1">
      <alignment horizontal="right"/>
    </xf>
    <xf numFmtId="41" fontId="0" fillId="0" borderId="0" xfId="0" applyNumberFormat="1" applyFill="1" applyBorder="1"/>
    <xf numFmtId="37" fontId="3" fillId="0" borderId="0" xfId="135" applyNumberFormat="1" applyFont="1" applyFill="1" applyBorder="1"/>
    <xf numFmtId="41" fontId="2" fillId="0" borderId="23" xfId="0" applyNumberFormat="1" applyFont="1" applyFill="1" applyBorder="1"/>
    <xf numFmtId="41" fontId="0" fillId="0" borderId="0" xfId="0" applyNumberFormat="1" applyFont="1" applyFill="1" applyBorder="1"/>
    <xf numFmtId="41" fontId="0" fillId="0" borderId="0" xfId="0" applyNumberFormat="1" applyFont="1" applyFill="1" applyBorder="1" applyAlignment="1">
      <alignment horizontal="right"/>
    </xf>
    <xf numFmtId="41" fontId="0" fillId="0" borderId="0" xfId="0" applyNumberFormat="1" applyFill="1" applyBorder="1" applyAlignment="1">
      <alignment horizontal="center"/>
    </xf>
    <xf numFmtId="41" fontId="0" fillId="0" borderId="0" xfId="0" applyNumberFormat="1" applyFont="1" applyFill="1" applyAlignment="1">
      <alignment horizontal="center"/>
    </xf>
    <xf numFmtId="41" fontId="0" fillId="0" borderId="0" xfId="0" applyNumberFormat="1" applyFont="1" applyFill="1" applyBorder="1" applyAlignment="1">
      <alignment horizontal="center"/>
    </xf>
    <xf numFmtId="41" fontId="0" fillId="0" borderId="0" xfId="157" applyNumberFormat="1" applyFont="1" applyFill="1" applyBorder="1" applyAlignment="1">
      <alignment horizontal="center"/>
    </xf>
    <xf numFmtId="41" fontId="3" fillId="0" borderId="0" xfId="157" applyNumberFormat="1" applyFont="1" applyFill="1" applyBorder="1" applyAlignment="1">
      <alignment horizontal="center"/>
    </xf>
    <xf numFmtId="168" fontId="0" fillId="0" borderId="0" xfId="0" applyNumberFormat="1" applyFont="1" applyFill="1"/>
    <xf numFmtId="37" fontId="0" fillId="0" borderId="0" xfId="0" applyNumberFormat="1" applyFill="1" applyAlignment="1">
      <alignment horizontal="center"/>
    </xf>
    <xf numFmtId="37" fontId="0" fillId="0" borderId="0" xfId="0" applyNumberFormat="1" applyFont="1" applyFill="1" applyAlignment="1">
      <alignment horizontal="center"/>
    </xf>
    <xf numFmtId="37" fontId="0" fillId="0" borderId="22" xfId="0" applyNumberFormat="1" applyFont="1" applyFill="1" applyBorder="1" applyAlignment="1">
      <alignment horizontal="right"/>
    </xf>
    <xf numFmtId="167" fontId="0" fillId="0" borderId="0" xfId="135" applyFont="1" applyFill="1"/>
    <xf numFmtId="167" fontId="0" fillId="0" borderId="0" xfId="135" applyFont="1" applyBorder="1"/>
    <xf numFmtId="37" fontId="6" fillId="0" borderId="0" xfId="0" applyNumberFormat="1" applyFont="1" applyFill="1" applyAlignment="1"/>
    <xf numFmtId="37" fontId="6" fillId="0" borderId="0" xfId="0" applyNumberFormat="1" applyFont="1" applyFill="1" applyAlignment="1">
      <alignment horizontal="left"/>
    </xf>
    <xf numFmtId="37" fontId="2" fillId="0" borderId="0" xfId="0" applyNumberFormat="1" applyFont="1" applyFill="1" applyBorder="1"/>
    <xf numFmtId="171" fontId="0" fillId="0" borderId="0" xfId="135" applyNumberFormat="1" applyFont="1" applyFill="1" applyAlignment="1">
      <alignment horizontal="center"/>
    </xf>
    <xf numFmtId="37" fontId="0" fillId="0" borderId="0" xfId="0" applyNumberFormat="1" applyFont="1" applyFill="1"/>
    <xf numFmtId="171" fontId="0" fillId="0" borderId="0" xfId="135" applyNumberFormat="1" applyFont="1" applyFill="1" applyAlignment="1">
      <alignment horizontal="right"/>
    </xf>
    <xf numFmtId="0" fontId="0" fillId="0" borderId="0" xfId="0" applyFont="1" applyFill="1" applyBorder="1" applyAlignment="1"/>
    <xf numFmtId="0" fontId="0" fillId="0" borderId="0" xfId="0" applyFont="1" applyFill="1" applyAlignment="1">
      <alignment horizontal="left"/>
    </xf>
    <xf numFmtId="37" fontId="0" fillId="0" borderId="0" xfId="0" applyNumberFormat="1" applyFont="1" applyFill="1" applyBorder="1" applyAlignment="1">
      <alignment horizontal="center"/>
    </xf>
    <xf numFmtId="177" fontId="0" fillId="0" borderId="0" xfId="0" applyNumberFormat="1" applyFont="1" applyFill="1" applyBorder="1" applyAlignment="1">
      <alignment horizontal="center"/>
    </xf>
    <xf numFmtId="177" fontId="0" fillId="0" borderId="22" xfId="0" applyNumberFormat="1" applyFont="1" applyFill="1" applyBorder="1" applyAlignment="1">
      <alignment horizontal="center"/>
    </xf>
    <xf numFmtId="170" fontId="0" fillId="0" borderId="22" xfId="0" applyNumberFormat="1" applyFont="1" applyFill="1" applyBorder="1" applyAlignment="1">
      <alignment horizontal="center"/>
    </xf>
    <xf numFmtId="0" fontId="25" fillId="0" borderId="0" xfId="0" applyFont="1"/>
    <xf numFmtId="41" fontId="0" fillId="0" borderId="0" xfId="0" applyNumberFormat="1" applyFill="1" applyBorder="1" applyAlignment="1"/>
    <xf numFmtId="41" fontId="0" fillId="0" borderId="22" xfId="0" applyNumberFormat="1" applyFill="1" applyBorder="1" applyAlignment="1">
      <alignment horizontal="center"/>
    </xf>
    <xf numFmtId="41" fontId="0" fillId="0" borderId="0" xfId="157" applyNumberFormat="1" applyFont="1" applyFill="1" applyBorder="1" applyAlignment="1">
      <alignment horizontal="right"/>
    </xf>
    <xf numFmtId="41" fontId="0" fillId="0" borderId="22" xfId="157" applyNumberFormat="1" applyFont="1" applyFill="1" applyBorder="1" applyAlignment="1">
      <alignment horizontal="right"/>
    </xf>
    <xf numFmtId="41" fontId="0" fillId="0" borderId="22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3" fillId="0" borderId="22" xfId="0" applyFont="1" applyFill="1" applyBorder="1" applyAlignment="1">
      <alignment horizontal="center"/>
    </xf>
  </cellXfs>
  <cellStyles count="419">
    <cellStyle name="???" xfId="1"/>
    <cellStyle name="???? [0.00]_laroux" xfId="2"/>
    <cellStyle name="?????????????????" xfId="3"/>
    <cellStyle name="????????????????? [0]_MOGAS97" xfId="4"/>
    <cellStyle name="??????????????????? [0]_MOGAS97" xfId="5"/>
    <cellStyle name="???????????????????????" xfId="6"/>
    <cellStyle name="???????????????????????????????ma_QTR94_95_1ฟ๙ศธบ๑ณปฟช (2)" xfId="7"/>
    <cellStyle name="???????????????????_MOGAS97" xfId="8"/>
    <cellStyle name="?????????????????_lead Gsteel Q109 #revise after adjusted1 11May09" xfId="9"/>
    <cellStyle name="????_C2+C3+POLY" xfId="10"/>
    <cellStyle name="???[0]_liz-ss" xfId="11"/>
    <cellStyle name="???_'01.11" xfId="12"/>
    <cellStyle name="???b???b???b???b???????????????????????????????ma_QTR94_95_1ฟ๙ศธบ๑ณปฟช (2)" xfId="13"/>
    <cellStyle name="??_Book1" xfId="14"/>
    <cellStyle name="_20-TEST'04-yim" xfId="15"/>
    <cellStyle name="_222-00 RM" xfId="16"/>
    <cellStyle name="_30 11" xfId="17"/>
    <cellStyle name="_AJE - RJE" xfId="18"/>
    <cellStyle name="_Anol_PCC_06.30.05" xfId="19"/>
    <cellStyle name="_Anol_RocheDiag_12.31.05" xfId="20"/>
    <cellStyle name="_BB" xfId="21"/>
    <cellStyle name="_BCC 30.11.07 K3 KSP" xfId="22"/>
    <cellStyle name="_BCC 31.12.07 K3-KSP Ve" xfId="23"/>
    <cellStyle name="_BCC 31.12.07 V KSP.ve" xfId="24"/>
    <cellStyle name="_BQP Cost" xfId="25"/>
    <cellStyle name="_BQP SGA" xfId="26"/>
    <cellStyle name="_Final AR ratio-BCC" xfId="27"/>
    <cellStyle name="_GLS 31.12.06 from ve" xfId="28"/>
    <cellStyle name="_group TB-Roche" xfId="29"/>
    <cellStyle name="_H2 BALANCE" xfId="30"/>
    <cellStyle name="_Ind.xls" xfId="31"/>
    <cellStyle name="_K3" xfId="32"/>
    <cellStyle name="_Lead Seiko" xfId="33"/>
    <cellStyle name="_Loan" xfId="34"/>
    <cellStyle name="_LTX-DEC05" xfId="35"/>
    <cellStyle name="_MATAQ2'05" xfId="36"/>
    <cellStyle name="_NI_12.31.05_WP_YIM" xfId="37"/>
    <cellStyle name="_PCC_Q2'05" xfId="38"/>
    <cellStyle name="_PCC_Q'3 05-Tal" xfId="39"/>
    <cellStyle name="_PCC-Tal" xfId="40"/>
    <cellStyle name="_Profit and Loss for Fon from p'um" xfId="41"/>
    <cellStyle name="_prorate sampling plan BCC" xfId="42"/>
    <cellStyle name="_Q2'05-Jeab" xfId="43"/>
    <cellStyle name="_Roche Thailand 2005-1" xfId="44"/>
    <cellStyle name="_Seiko 07 31 06" xfId="45"/>
    <cellStyle name="_Showa-2004-Test" xfId="46"/>
    <cellStyle name="_sia037a091b-03e-1 Rev 2 Updated 11-05-09" xfId="47"/>
    <cellStyle name="_sia037a091b-03e-1 Rev 2 Updated 11-05-09_1" xfId="48"/>
    <cellStyle name="_sia037a091b-03e-1 Rev 2 Updated 11-05-09_2" xfId="49"/>
    <cellStyle name="_sia037a091b-03e-1 Rev 2 Updated 11-05-09_3" xfId="50"/>
    <cellStyle name="_sia037a091b-03e-1 Rev 2 Updated 11-05-09_4" xfId="51"/>
    <cellStyle name="_sia037a091b-03e-1 Rev 2 Updated 11-05-09_5" xfId="52"/>
    <cellStyle name="_sia037a091b-03e-1 Rev 2 Updated 11-05-09_6" xfId="53"/>
    <cellStyle name="_sia037a091b-03e-1 Rev 2 Updated 11-05-09_7" xfId="54"/>
    <cellStyle name="_sia037a091b-03e-1 Rev 2 Updated 11-05-09_8" xfId="55"/>
    <cellStyle name="_sia037a091b-03e-1 Rev 2 Updated 11-05-09_9" xfId="56"/>
    <cellStyle name="_sia037a091b-03e-1 Rev 2 Updated 11-05-09_A" xfId="57"/>
    <cellStyle name="_sia037a091b-03e-1 Rev 2 Updated 11-05-09_B" xfId="58"/>
    <cellStyle name="_sia037a091b-03e-1 Rev 2 Updated 11-05-09_B_syn005a111b-03e-1 Rev 7" xfId="59"/>
    <cellStyle name="_sia037a091b-03e-1 Rev 2 Updated 11-05-09_C" xfId="60"/>
    <cellStyle name="_sia037a091b-03e-1 Rev 2 Updated 11-05-09_D" xfId="61"/>
    <cellStyle name="_SimaTech-Dec05" xfId="62"/>
    <cellStyle name="_Thai Semcon_Top_Midyear_06" xfId="63"/>
    <cellStyle name="_TOP BCC YE07 ve" xfId="64"/>
    <cellStyle name="_V1" xfId="65"/>
    <cellStyle name="_wp 12.31.05" xfId="66"/>
    <cellStyle name="_wp 25.09.06" xfId="67"/>
    <cellStyle name="_wp bcc 31 12 06" xfId="68"/>
    <cellStyle name="_wp bcc 31.12.06 V,K3,ZC" xfId="69"/>
    <cellStyle name="_wp GLS31.12.07_ju (version 1)" xfId="70"/>
    <cellStyle name="_wp_other assets_BCT" xfId="71"/>
    <cellStyle name="_wp_other income_BQR" xfId="72"/>
    <cellStyle name="_WP-Boral package-ju" xfId="73"/>
    <cellStyle name="_WP-Boral year ended-ju" xfId="74"/>
    <cellStyle name="_YE" xfId="75"/>
    <cellStyle name="_ZC" xfId="76"/>
    <cellStyle name="’ส [0.00]_her " xfId="77"/>
    <cellStyle name="’ส_her " xfId="78"/>
    <cellStyle name="•W€_her " xfId="79"/>
    <cellStyle name="…ๆุ่ [0.00]_her " xfId="80"/>
    <cellStyle name="…ๆุ่_her " xfId="81"/>
    <cellStyle name="2)" xfId="82"/>
    <cellStyle name="20% - ส่วนที่ถูกเน้น1" xfId="83"/>
    <cellStyle name="20% - ส่วนที่ถูกเน้น2" xfId="84"/>
    <cellStyle name="20% - ส่วนที่ถูกเน้น3" xfId="85"/>
    <cellStyle name="20% - ส่วนที่ถูกเน้น4" xfId="86"/>
    <cellStyle name="20% - ส่วนที่ถูกเน้น5" xfId="87"/>
    <cellStyle name="20% - ส่วนที่ถูกเน้น6" xfId="88"/>
    <cellStyle name="2decimal" xfId="89"/>
    <cellStyle name="2decimal 2" xfId="90"/>
    <cellStyle name="40% - ส่วนที่ถูกเน้น1" xfId="91"/>
    <cellStyle name="40% - ส่วนที่ถูกเน้น2" xfId="92"/>
    <cellStyle name="40% - ส่วนที่ถูกเน้น3" xfId="93"/>
    <cellStyle name="40% - ส่วนที่ถูกเน้น4" xfId="94"/>
    <cellStyle name="40% - ส่วนที่ถูกเน้น5" xfId="95"/>
    <cellStyle name="40% - ส่วนที่ถูกเน้น6" xfId="96"/>
    <cellStyle name="594941.25" xfId="97"/>
    <cellStyle name="60% - ส่วนที่ถูกเน้น1" xfId="98"/>
    <cellStyle name="60% - ส่วนที่ถูกเน้น2" xfId="99"/>
    <cellStyle name="60% - ส่วนที่ถูกเน้น3" xfId="100"/>
    <cellStyle name="60% - ส่วนที่ถูกเน้น4" xfId="101"/>
    <cellStyle name="60% - ส่วนที่ถูกเน้น5" xfId="102"/>
    <cellStyle name="60% - ส่วนที่ถูกเน้น6" xfId="103"/>
    <cellStyle name="75" xfId="104"/>
    <cellStyle name="a_QTR94_95_1ฟ๙ศธบ๑ณปฟช (2)" xfId="105"/>
    <cellStyle name="AA FRAME" xfId="106"/>
    <cellStyle name="AA HEADING" xfId="107"/>
    <cellStyle name="AA INITIALS" xfId="108"/>
    <cellStyle name="AA INPUT" xfId="109"/>
    <cellStyle name="AA LOCK" xfId="110"/>
    <cellStyle name="AA MGR NAME" xfId="111"/>
    <cellStyle name="AA NORMAL" xfId="112"/>
    <cellStyle name="AA NUMBER" xfId="113"/>
    <cellStyle name="AA NUMBER2" xfId="114"/>
    <cellStyle name="AA QUESTION" xfId="115"/>
    <cellStyle name="AA SHADE" xfId="116"/>
    <cellStyle name="al_group" xfId="117"/>
    <cellStyle name="args.style" xfId="118"/>
    <cellStyle name="BL - Style2" xfId="119"/>
    <cellStyle name="Body" xfId="120"/>
    <cellStyle name="BOLD10 - Style1" xfId="121"/>
    <cellStyle name="BOLD12 - Style3" xfId="122"/>
    <cellStyle name="Border" xfId="123"/>
    <cellStyle name="Calc Currency (0)" xfId="124"/>
    <cellStyle name="Calc Currency (0) 2" xfId="125"/>
    <cellStyle name="Calc Currency (2)" xfId="126"/>
    <cellStyle name="Calc Percent (0)" xfId="127"/>
    <cellStyle name="Calc Percent (1)" xfId="128"/>
    <cellStyle name="Calc Percent (1) 2" xfId="129"/>
    <cellStyle name="Calc Percent (2)" xfId="130"/>
    <cellStyle name="Calc Percent (2) 2" xfId="131"/>
    <cellStyle name="Calc Units (0)" xfId="132"/>
    <cellStyle name="Calc Units (1)" xfId="133"/>
    <cellStyle name="Calc Units (2)" xfId="134"/>
    <cellStyle name="Comma" xfId="135" builtinId="3"/>
    <cellStyle name="Comma  - Style1" xfId="136"/>
    <cellStyle name="Comma  - Style1 2" xfId="137"/>
    <cellStyle name="Comma  - Style2" xfId="138"/>
    <cellStyle name="Comma  - Style2 2" xfId="139"/>
    <cellStyle name="Comma  - Style3" xfId="140"/>
    <cellStyle name="Comma  - Style3 2" xfId="141"/>
    <cellStyle name="Comma  - Style4" xfId="142"/>
    <cellStyle name="Comma  - Style4 2" xfId="143"/>
    <cellStyle name="Comma  - Style5" xfId="144"/>
    <cellStyle name="Comma  - Style5 2" xfId="145"/>
    <cellStyle name="Comma  - Style6" xfId="146"/>
    <cellStyle name="Comma  - Style6 2" xfId="147"/>
    <cellStyle name="Comma  - Style7" xfId="148"/>
    <cellStyle name="Comma  - Style7 2" xfId="149"/>
    <cellStyle name="Comma  - Style8" xfId="150"/>
    <cellStyle name="Comma  - Style8 2" xfId="151"/>
    <cellStyle name="Comma (-)" xfId="152"/>
    <cellStyle name="Comma [0] 2 2" xfId="153"/>
    <cellStyle name="Comma [00]" xfId="154"/>
    <cellStyle name="Comma 10" xfId="155"/>
    <cellStyle name="Comma 11" xfId="156"/>
    <cellStyle name="Comma 2" xfId="157"/>
    <cellStyle name="Comma 2 2" xfId="158"/>
    <cellStyle name="Comma 2 3" xfId="159"/>
    <cellStyle name="Comma 3" xfId="160"/>
    <cellStyle name="Comma 3 2" xfId="161"/>
    <cellStyle name="Comma 39" xfId="162"/>
    <cellStyle name="Comma 4" xfId="163"/>
    <cellStyle name="Comma 4 2" xfId="164"/>
    <cellStyle name="Comma 45" xfId="165"/>
    <cellStyle name="Comma 5" xfId="166"/>
    <cellStyle name="Comma 5 2" xfId="167"/>
    <cellStyle name="Comma 5 3" xfId="168"/>
    <cellStyle name="Comma 6" xfId="169"/>
    <cellStyle name="Comma 6 2" xfId="170"/>
    <cellStyle name="Comma 7" xfId="171"/>
    <cellStyle name="Comma 7 2" xfId="172"/>
    <cellStyle name="Comma 8" xfId="173"/>
    <cellStyle name="Comma 9" xfId="174"/>
    <cellStyle name="comma zerodec" xfId="175"/>
    <cellStyle name="Comma0" xfId="176"/>
    <cellStyle name="Comma0 2" xfId="177"/>
    <cellStyle name="Copied" xfId="178"/>
    <cellStyle name="Currency [0]b" xfId="179"/>
    <cellStyle name="Currency [00]" xfId="180"/>
    <cellStyle name="Currency _x001b_0]_laroux_MATERAL2_REINT98" xfId="181"/>
    <cellStyle name="Currency 2" xfId="182"/>
    <cellStyle name="currency(2)" xfId="183"/>
    <cellStyle name="currency(2) 2" xfId="184"/>
    <cellStyle name="Currency0" xfId="185"/>
    <cellStyle name="Currency1" xfId="186"/>
    <cellStyle name="Currency1 2" xfId="187"/>
    <cellStyle name="Dan" xfId="188"/>
    <cellStyle name="Date" xfId="189"/>
    <cellStyle name="Date 2" xfId="190"/>
    <cellStyle name="Date Short" xfId="191"/>
    <cellStyle name="Date_BCC 30.11.07 K3 KSP" xfId="192"/>
    <cellStyle name="Dezimal [0]_35ERI8T2gbIEMixb4v26icuOo" xfId="193"/>
    <cellStyle name="Dezimal_35ERI8T2gbIEMixb4v26icuOo" xfId="194"/>
    <cellStyle name="Dollar (zero dec)" xfId="195"/>
    <cellStyle name="Dollar (zero dec) 2" xfId="196"/>
    <cellStyle name="E&amp;Y House_WP1 (8 col)" xfId="197"/>
    <cellStyle name="Enter Currency (0)" xfId="198"/>
    <cellStyle name="Enter Currency (2)" xfId="199"/>
    <cellStyle name="Enter Units (0)" xfId="200"/>
    <cellStyle name="Enter Units (1)" xfId="201"/>
    <cellStyle name="Enter Units (2)" xfId="202"/>
    <cellStyle name="Entered" xfId="203"/>
    <cellStyle name="Euro" xfId="204"/>
    <cellStyle name="Euro 2" xfId="205"/>
    <cellStyle name="Fixed" xfId="206"/>
    <cellStyle name="Fixed 2" xfId="207"/>
    <cellStyle name="Format Number Column" xfId="208"/>
    <cellStyle name="Grey" xfId="209"/>
    <cellStyle name="Grey 2" xfId="210"/>
    <cellStyle name="gs]_x000d__x000a_Window=23,56,584,348, , ,1_x000d__x000a_dir1=0,0,491,191,-1,-1,1,30,201,1905,245,H:\WINDOWS\*.*_x000d__x000a_dir10=44,44,544,323," xfId="211"/>
    <cellStyle name="gs]_x000d__x000a_Window=23,56,584,348, , ,1_x000d__x000a_dir1=0,0,491,191,-1,-1,1,30,201,1905,245,H:\WINDOWS\*.*_x000d__x000a_dir10=44,44,544,323, 2" xfId="212"/>
    <cellStyle name="Head 1" xfId="213"/>
    <cellStyle name="Header1" xfId="214"/>
    <cellStyle name="Header2" xfId="215"/>
    <cellStyle name="Heading" xfId="216"/>
    <cellStyle name="HEADING1" xfId="217"/>
    <cellStyle name="HEADING2" xfId="218"/>
    <cellStyle name="HEADING2 2" xfId="219"/>
    <cellStyle name="HEADINGS" xfId="220"/>
    <cellStyle name="HEADINGSTOP" xfId="221"/>
    <cellStyle name="Indent" xfId="222"/>
    <cellStyle name="Input [yellow]" xfId="223"/>
    <cellStyle name="Input [yellow] 2" xfId="224"/>
    <cellStyle name="KPMG Heading 1" xfId="225"/>
    <cellStyle name="KPMG Heading 2" xfId="226"/>
    <cellStyle name="KPMG Heading 3" xfId="227"/>
    <cellStyle name="KPMG Heading 4" xfId="228"/>
    <cellStyle name="KPMG Normal" xfId="229"/>
    <cellStyle name="KPMG Normal 2" xfId="230"/>
    <cellStyle name="KPMG Normal Text" xfId="231"/>
    <cellStyle name="KPMG Normal Text 2" xfId="232"/>
    <cellStyle name="left" xfId="233"/>
    <cellStyle name="Link Currency (0)" xfId="234"/>
    <cellStyle name="Link Currency (2)" xfId="235"/>
    <cellStyle name="Link Units (0)" xfId="236"/>
    <cellStyle name="Link Units (1)" xfId="237"/>
    <cellStyle name="Link Units (2)" xfId="238"/>
    <cellStyle name="Miglia - Stile1" xfId="239"/>
    <cellStyle name="Miglia - Stile2" xfId="240"/>
    <cellStyle name="Miglia - Stile3" xfId="241"/>
    <cellStyle name="Miglia - Stile4" xfId="242"/>
    <cellStyle name="Miglia - Stile5" xfId="243"/>
    <cellStyle name="Migliaia (0)" xfId="244"/>
    <cellStyle name="Migliaia (0) 2" xfId="245"/>
    <cellStyle name="Milliers [0]_laroux" xfId="246"/>
    <cellStyle name="Milliers_laroux" xfId="247"/>
    <cellStyle name="Mon?taire [0]_laroux" xfId="248"/>
    <cellStyle name="Mon?taire_laroux" xfId="249"/>
    <cellStyle name="Monétaire [0]_laroux" xfId="250"/>
    <cellStyle name="Monétaire_laroux" xfId="251"/>
    <cellStyle name="n" xfId="252"/>
    <cellStyle name="n 2" xfId="253"/>
    <cellStyle name="NATTIDA" xfId="254"/>
    <cellStyle name="no dec" xfId="255"/>
    <cellStyle name="Normal" xfId="0" builtinId="0"/>
    <cellStyle name="Normal - Stile6" xfId="256"/>
    <cellStyle name="Normal - Stile7" xfId="257"/>
    <cellStyle name="Normal - Stile8" xfId="258"/>
    <cellStyle name="Normal - Style1" xfId="259"/>
    <cellStyle name="Normal - Style1 2" xfId="260"/>
    <cellStyle name="Normal (-)" xfId="261"/>
    <cellStyle name="Normal (7)" xfId="262"/>
    <cellStyle name="Normal 10" xfId="263"/>
    <cellStyle name="Normal 10 2" xfId="264"/>
    <cellStyle name="Normal 11" xfId="265"/>
    <cellStyle name="Normal 12" xfId="266"/>
    <cellStyle name="Normal 15" xfId="267"/>
    <cellStyle name="Normal 15 2" xfId="268"/>
    <cellStyle name="Normal 17" xfId="269"/>
    <cellStyle name="Normal 2" xfId="270"/>
    <cellStyle name="Normal 2 2" xfId="271"/>
    <cellStyle name="Normal 2 3" xfId="272"/>
    <cellStyle name="Normal 20" xfId="273"/>
    <cellStyle name="Normal 20 2" xfId="274"/>
    <cellStyle name="Normal 3" xfId="275"/>
    <cellStyle name="Normal 3 2" xfId="276"/>
    <cellStyle name="Normal 33" xfId="277"/>
    <cellStyle name="Normal 38" xfId="278"/>
    <cellStyle name="Normal 4" xfId="279"/>
    <cellStyle name="Normal 4 2" xfId="280"/>
    <cellStyle name="Normal 5" xfId="281"/>
    <cellStyle name="Normal 5 2" xfId="282"/>
    <cellStyle name="Normal 6" xfId="283"/>
    <cellStyle name="Normal 7" xfId="284"/>
    <cellStyle name="Normal 8" xfId="285"/>
    <cellStyle name="Normal 9" xfId="286"/>
    <cellStyle name="Normale_REPORTING PACKAGE AL 31.3.2003" xfId="287"/>
    <cellStyle name="oft Excel]_x000d__x000a_Comment=The open=/f lines load custom functions into the Paste Function list._x000d__x000a_Maximized=3_x000d__x000a_Basics=1_x000d__x000a_A" xfId="288"/>
    <cellStyle name="Output Amounts" xfId="289"/>
    <cellStyle name="Output Column Headings" xfId="290"/>
    <cellStyle name="Output Line Items" xfId="291"/>
    <cellStyle name="per.style" xfId="292"/>
    <cellStyle name="Percent (0)" xfId="293"/>
    <cellStyle name="Percent (0) 2" xfId="294"/>
    <cellStyle name="Percent [0]" xfId="295"/>
    <cellStyle name="Percent [0] 2" xfId="296"/>
    <cellStyle name="Percent [00]" xfId="297"/>
    <cellStyle name="Percent [2]" xfId="298"/>
    <cellStyle name="Percent [2] 2" xfId="299"/>
    <cellStyle name="Percent 11" xfId="300"/>
    <cellStyle name="Percent 12" xfId="301"/>
    <cellStyle name="Percent 2" xfId="302"/>
    <cellStyle name="Percent 3" xfId="303"/>
    <cellStyle name="Percent 4" xfId="304"/>
    <cellStyle name="Percent 5" xfId="305"/>
    <cellStyle name="Percent 6" xfId="306"/>
    <cellStyle name="PLAN" xfId="307"/>
    <cellStyle name="PrePop Currency (0)" xfId="308"/>
    <cellStyle name="PrePop Currency (2)" xfId="309"/>
    <cellStyle name="PrePop Units (0)" xfId="310"/>
    <cellStyle name="PrePop Units (1)" xfId="311"/>
    <cellStyle name="PrePop Units (2)" xfId="312"/>
    <cellStyle name="PSChar" xfId="313"/>
    <cellStyle name="PSChar 2" xfId="314"/>
    <cellStyle name="PSHeading" xfId="315"/>
    <cellStyle name="PSHeading 2" xfId="316"/>
    <cellStyle name="Q" xfId="317"/>
    <cellStyle name="Q 2" xfId="318"/>
    <cellStyle name="QTR94_95_INCOME CTMP#1 98" xfId="319"/>
    <cellStyle name="Quantity" xfId="320"/>
    <cellStyle name="Quantity 2" xfId="321"/>
    <cellStyle name="regstoresfromspecstores" xfId="322"/>
    <cellStyle name="RevList" xfId="323"/>
    <cellStyle name="RevList 2" xfId="324"/>
    <cellStyle name="rmal_h2 composition" xfId="325"/>
    <cellStyle name="SCH1" xfId="326"/>
    <cellStyle name="SHADEDSTORES" xfId="327"/>
    <cellStyle name="small border line" xfId="328"/>
    <cellStyle name="specstores" xfId="329"/>
    <cellStyle name="SPOl" xfId="330"/>
    <cellStyle name="Standard" xfId="331"/>
    <cellStyle name="Style 1" xfId="332"/>
    <cellStyle name="Style 1 2" xfId="333"/>
    <cellStyle name="style1" xfId="334"/>
    <cellStyle name="SubHeading" xfId="335"/>
    <cellStyle name="Subtotal" xfId="336"/>
    <cellStyle name="Text" xfId="337"/>
    <cellStyle name="Text 2" xfId="338"/>
    <cellStyle name="Text Indent A" xfId="339"/>
    <cellStyle name="Text Indent B" xfId="340"/>
    <cellStyle name="Text Indent B 2" xfId="341"/>
    <cellStyle name="Text Indent C" xfId="342"/>
    <cellStyle name="Text Indent C 2" xfId="343"/>
    <cellStyle name="Tickmark" xfId="344"/>
    <cellStyle name="Valuta (0)" xfId="345"/>
    <cellStyle name="W" xfId="346"/>
    <cellStyle name="W 2" xfId="347"/>
    <cellStyle name="wrap" xfId="348"/>
    <cellStyle name="Wไhrung [0]_35ERI8T2gbIEMixb4v26icuOo" xfId="349"/>
    <cellStyle name="Wไhrung_35ERI8T2gbIEMixb4v26icuOo" xfId="350"/>
    <cellStyle name="W臧rung [0]_pldt" xfId="351"/>
    <cellStyle name="W臧rung_pldt" xfId="352"/>
    <cellStyle name="ｵﾒﾁ｡ﾒﾃ爼ﾗ靉ﾁ篦ｧﾋﾅﾒﾂﾁﾔｵﾔ" xfId="353"/>
    <cellStyle name="เครื่องหมายเปอร์เซ็นต์_13 Jan'04 - Present" xfId="354"/>
    <cellStyle name="เครื่องหมายจุลภาค [0]_1" xfId="355"/>
    <cellStyle name="เครื่องหมายจุลภาค 2" xfId="356"/>
    <cellStyle name="เครื่องหมายจุลภาค_1" xfId="357"/>
    <cellStyle name="เครื่องหมายสกุลเงิน [0]_1" xfId="358"/>
    <cellStyle name="เครื่องหมายสกุลเงิน_1" xfId="359"/>
    <cellStyle name="เชื่อมโยงหลายมิติ" xfId="360"/>
    <cellStyle name="เซลล์ตรวจสอบ" xfId="361"/>
    <cellStyle name="เซลล์ที่มีการเชื่อมโยง" xfId="362"/>
    <cellStyle name="แย่" xfId="363"/>
    <cellStyle name="แสดงผล" xfId="364"/>
    <cellStyle name="การคำนวณ" xfId="365"/>
    <cellStyle name="ข้อความเตือน" xfId="366"/>
    <cellStyle name="ข้อความอธิบาย" xfId="367"/>
    <cellStyle name="ชื่อเรื่อง" xfId="368"/>
    <cellStyle name="ณfน๔_NTCณ๘ป๙ (2)" xfId="369"/>
    <cellStyle name="ดี" xfId="370"/>
    <cellStyle name="ตามการเชื่อมโยงหลายมิติ" xfId="371"/>
    <cellStyle name="น้บะภฒ_95" xfId="372"/>
    <cellStyle name="ปกติ_ VAT UNDUE" xfId="373"/>
    <cellStyle name="ป้อนค่า" xfId="374"/>
    <cellStyle name="ปานกลาง" xfId="375"/>
    <cellStyle name="ผลรวม" xfId="376"/>
    <cellStyle name="ฤ?ธถ [0]_95" xfId="377"/>
    <cellStyle name="ฤ?ธถ_95" xfId="378"/>
    <cellStyle name="ฤธถ [0]_95" xfId="379"/>
    <cellStyle name="ฤธถ_95" xfId="380"/>
    <cellStyle name="ล๋ศญ [0]_95" xfId="381"/>
    <cellStyle name="ล๋ศญ_95" xfId="382"/>
    <cellStyle name="วฅมุ_4ฟ๙ฝวภ๛" xfId="383"/>
    <cellStyle name="ส่วนที่ถูกเน้น1" xfId="384"/>
    <cellStyle name="ส่วนที่ถูกเน้น2" xfId="385"/>
    <cellStyle name="ส่วนที่ถูกเน้น3" xfId="386"/>
    <cellStyle name="ส่วนที่ถูกเน้น4" xfId="387"/>
    <cellStyle name="ส่วนที่ถูกเน้น5" xfId="388"/>
    <cellStyle name="ส่วนที่ถูกเน้น6" xfId="389"/>
    <cellStyle name="หมายเหตุ" xfId="390"/>
    <cellStyle name="หมายเหตุ 2" xfId="391"/>
    <cellStyle name="หัวเรื่อง 1" xfId="392"/>
    <cellStyle name="หัวเรื่อง 2" xfId="393"/>
    <cellStyle name="หัวเรื่อง 3" xfId="394"/>
    <cellStyle name="หัวเรื่อง 4" xfId="395"/>
    <cellStyle name="ơ᪒＀＀＀＀＀＀＀＀＀＀＀＀＀＀＀＀＀＀＀＀＀＀＀＀＀＀＀＀ma_QTR94_95_1ฟ๙ศธบ๑ณปฟช (2)" xfId="396"/>
    <cellStyle name="…_x000e__x000a_ธ๎_x000c_U_x0001_ฅ_x0005_ด_x000a__x0007__x0001__x0001_" xfId="397"/>
    <cellStyle name="_x001d_๐7_x000c_๎_x0017__x000d_เU_x0001_า_x0006_|!_x0007__x0001__x0001_" xfId="398"/>
    <cellStyle name="_x001d_๐7_x000c_๎_x0017__x000d_เU_x0001_า_x0006_!_x0007__x0001__x0001_" xfId="399"/>
    <cellStyle name="_xddb0_̟ᩒb_xdddc_̟ᩢb_xde1c_̟ᩲbơ᪂bơ᪒＀＀＀＀＀＀＀＀＀＀＀＀＀＀＀＀＀＀＀＀＀＀＀＀＀＀＀＀ma_QTR94_95_1ฟ๙ศธบ๑ณปฟช (2)" xfId="400"/>
    <cellStyle name="콤마 [0]_VERA" xfId="401"/>
    <cellStyle name="콤마_VERA" xfId="402"/>
    <cellStyle name="통화 [0]_PERSONAL" xfId="403"/>
    <cellStyle name="통화_PERSONAL" xfId="404"/>
    <cellStyle name="표준_PERSONAL" xfId="405"/>
    <cellStyle name="一般_0006(1)" xfId="406"/>
    <cellStyle name="千分位[0]_LC (2)" xfId="407"/>
    <cellStyle name="千分位_LC (2)" xfId="408"/>
    <cellStyle name="未定義" xfId="409"/>
    <cellStyle name="桁区切り [0.00]_Debit sale2006" xfId="410"/>
    <cellStyle name="桁区切り_AR Detail" xfId="411"/>
    <cellStyle name="標準_AR562売上出来高確認表印刷_帳票レイアウト" xfId="412"/>
    <cellStyle name="爼ﾗ靉ﾁ篦ｧﾋﾅﾒﾂﾁﾔｵﾔ" xfId="413"/>
    <cellStyle name="貨幣 [0]_liz-ss" xfId="414"/>
    <cellStyle name="貨幣[0]_LC (2)" xfId="415"/>
    <cellStyle name="貨幣_LC (2)" xfId="416"/>
    <cellStyle name="通貨 [0.00]_part price" xfId="417"/>
    <cellStyle name="通貨_part price" xfId="4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view="pageBreakPreview" zoomScaleNormal="100" zoomScaleSheetLayoutView="100" workbookViewId="0">
      <selection activeCell="G67" sqref="G66:N67"/>
    </sheetView>
  </sheetViews>
  <sheetFormatPr defaultRowHeight="15"/>
  <cols>
    <col min="1" max="3" width="2.42578125" style="48" customWidth="1"/>
    <col min="4" max="4" width="28.42578125" style="48" customWidth="1"/>
    <col min="5" max="5" width="6.42578125" style="20" customWidth="1"/>
    <col min="6" max="6" width="1.140625" style="48" customWidth="1"/>
    <col min="7" max="7" width="14.85546875" style="50" customWidth="1"/>
    <col min="8" max="8" width="1.140625" style="51" customWidth="1"/>
    <col min="9" max="9" width="14.85546875" style="50" customWidth="1"/>
    <col min="10" max="10" width="1.140625" style="50" customWidth="1"/>
    <col min="11" max="11" width="14.85546875" style="200" customWidth="1"/>
    <col min="12" max="12" width="1.140625" style="51" customWidth="1"/>
    <col min="13" max="13" width="14.85546875" style="200" customWidth="1"/>
    <col min="14" max="14" width="14" style="48" bestFit="1" customWidth="1"/>
    <col min="15" max="15" width="13.5703125" style="48" bestFit="1" customWidth="1"/>
    <col min="16" max="16" width="14" style="48" bestFit="1" customWidth="1"/>
    <col min="17" max="18" width="9.140625" style="48"/>
    <col min="19" max="19" width="11.42578125" style="48" bestFit="1" customWidth="1"/>
    <col min="20" max="16384" width="9.140625" style="48"/>
  </cols>
  <sheetData>
    <row r="1" spans="1:14" s="9" customFormat="1" ht="21" customHeight="1">
      <c r="A1" s="14" t="s">
        <v>57</v>
      </c>
      <c r="B1" s="8"/>
      <c r="C1" s="8"/>
      <c r="D1" s="8"/>
      <c r="E1" s="19"/>
      <c r="F1" s="8"/>
      <c r="G1" s="8"/>
      <c r="H1" s="8"/>
      <c r="I1" s="8"/>
      <c r="J1" s="8"/>
      <c r="K1" s="196"/>
      <c r="L1" s="8"/>
      <c r="M1" s="196"/>
    </row>
    <row r="2" spans="1:14" s="9" customFormat="1" ht="21" customHeight="1">
      <c r="A2" s="215" t="s">
        <v>51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</row>
    <row r="3" spans="1:14" s="9" customFormat="1" ht="21" customHeight="1">
      <c r="A3" s="7"/>
      <c r="B3" s="7"/>
      <c r="C3" s="7"/>
      <c r="D3" s="7"/>
      <c r="E3" s="7"/>
      <c r="F3" s="7"/>
      <c r="G3" s="7"/>
      <c r="H3" s="7"/>
      <c r="I3" s="7"/>
      <c r="J3" s="7"/>
      <c r="K3" s="197"/>
      <c r="L3" s="7"/>
      <c r="M3" s="197"/>
    </row>
    <row r="4" spans="1:14" s="9" customFormat="1" ht="21" customHeight="1">
      <c r="A4" s="7"/>
      <c r="B4" s="7"/>
      <c r="C4" s="7"/>
      <c r="D4" s="7"/>
      <c r="E4" s="7"/>
      <c r="F4" s="7"/>
      <c r="G4" s="216" t="s">
        <v>23</v>
      </c>
      <c r="H4" s="216"/>
      <c r="I4" s="216"/>
      <c r="J4" s="216"/>
      <c r="K4" s="216" t="s">
        <v>25</v>
      </c>
      <c r="L4" s="216"/>
      <c r="M4" s="216"/>
    </row>
    <row r="5" spans="1:14" ht="21" customHeight="1">
      <c r="F5" s="49"/>
      <c r="G5" s="216" t="s">
        <v>24</v>
      </c>
      <c r="H5" s="216"/>
      <c r="I5" s="216"/>
      <c r="J5" s="216"/>
      <c r="K5" s="216" t="s">
        <v>24</v>
      </c>
      <c r="L5" s="216"/>
      <c r="M5" s="216"/>
      <c r="N5" s="9"/>
    </row>
    <row r="6" spans="1:14" ht="21" customHeight="1">
      <c r="F6" s="49"/>
      <c r="G6" s="144" t="s">
        <v>58</v>
      </c>
      <c r="H6" s="144"/>
      <c r="I6" s="144" t="s">
        <v>44</v>
      </c>
      <c r="J6" s="72"/>
      <c r="K6" s="144" t="s">
        <v>58</v>
      </c>
      <c r="L6" s="144"/>
      <c r="M6" s="144" t="s">
        <v>44</v>
      </c>
      <c r="N6" s="9"/>
    </row>
    <row r="7" spans="1:14" ht="21" customHeight="1">
      <c r="A7" s="15" t="s">
        <v>4</v>
      </c>
      <c r="E7" s="18" t="s">
        <v>16</v>
      </c>
      <c r="G7" s="87" t="s">
        <v>114</v>
      </c>
      <c r="H7" s="52"/>
      <c r="I7" s="87" t="s">
        <v>74</v>
      </c>
      <c r="J7" s="87"/>
      <c r="K7" s="87" t="s">
        <v>114</v>
      </c>
      <c r="L7" s="52"/>
      <c r="M7" s="87" t="s">
        <v>74</v>
      </c>
      <c r="N7" s="9"/>
    </row>
    <row r="8" spans="1:14" ht="21" customHeight="1">
      <c r="E8" s="18"/>
      <c r="F8" s="52"/>
      <c r="G8" s="217" t="s">
        <v>60</v>
      </c>
      <c r="H8" s="217"/>
      <c r="I8" s="217"/>
      <c r="J8" s="217"/>
      <c r="K8" s="217"/>
      <c r="L8" s="217"/>
      <c r="M8" s="217"/>
      <c r="N8" s="9"/>
    </row>
    <row r="9" spans="1:14" ht="21" customHeight="1">
      <c r="A9" s="4" t="s">
        <v>5</v>
      </c>
      <c r="E9" s="21"/>
      <c r="F9" s="53"/>
      <c r="K9" s="192"/>
      <c r="M9" s="192"/>
      <c r="N9" s="9"/>
    </row>
    <row r="10" spans="1:14" ht="21" customHeight="1">
      <c r="A10" s="48" t="s">
        <v>3</v>
      </c>
      <c r="G10" s="74">
        <v>116677613</v>
      </c>
      <c r="H10" s="74"/>
      <c r="I10" s="74">
        <v>151275167</v>
      </c>
      <c r="J10" s="74"/>
      <c r="K10" s="74">
        <v>81617225</v>
      </c>
      <c r="L10" s="74"/>
      <c r="M10" s="74">
        <v>112946632</v>
      </c>
    </row>
    <row r="11" spans="1:14" ht="21" customHeight="1">
      <c r="A11" s="48" t="s">
        <v>109</v>
      </c>
      <c r="E11" s="20">
        <v>4</v>
      </c>
      <c r="G11" s="74">
        <v>19949149</v>
      </c>
      <c r="H11" s="74"/>
      <c r="I11" s="74">
        <v>19880841</v>
      </c>
      <c r="J11" s="192"/>
      <c r="K11" s="74">
        <v>19949149</v>
      </c>
      <c r="L11" s="192"/>
      <c r="M11" s="74">
        <v>19880841</v>
      </c>
    </row>
    <row r="12" spans="1:14" ht="21" customHeight="1">
      <c r="A12" t="s">
        <v>1</v>
      </c>
      <c r="E12" s="20" t="s">
        <v>124</v>
      </c>
      <c r="G12" s="74">
        <v>322881211</v>
      </c>
      <c r="H12" s="74"/>
      <c r="I12" s="74">
        <v>293951808</v>
      </c>
      <c r="J12" s="74"/>
      <c r="K12" s="74">
        <v>407551398</v>
      </c>
      <c r="L12" s="74"/>
      <c r="M12" s="74">
        <v>373427513</v>
      </c>
    </row>
    <row r="13" spans="1:14" ht="21" customHeight="1">
      <c r="A13" t="s">
        <v>79</v>
      </c>
      <c r="E13" s="20">
        <v>3</v>
      </c>
      <c r="G13" s="74">
        <v>26367388</v>
      </c>
      <c r="H13" s="74"/>
      <c r="I13" s="74">
        <f>28514652+1-30496</f>
        <v>28484157</v>
      </c>
      <c r="J13" s="74"/>
      <c r="K13" s="74">
        <v>25253198</v>
      </c>
      <c r="L13" s="74"/>
      <c r="M13" s="74">
        <f>27809899-30496</f>
        <v>27779403</v>
      </c>
    </row>
    <row r="14" spans="1:14" ht="21" customHeight="1">
      <c r="A14" s="75" t="s">
        <v>0</v>
      </c>
      <c r="G14" s="74">
        <v>352217766</v>
      </c>
      <c r="H14" s="74"/>
      <c r="I14" s="74">
        <v>291269199</v>
      </c>
      <c r="J14" s="74"/>
      <c r="K14" s="74">
        <v>335948131</v>
      </c>
      <c r="L14" s="74"/>
      <c r="M14" s="74">
        <v>278968346</v>
      </c>
    </row>
    <row r="15" spans="1:14" s="1" customFormat="1" ht="21" customHeight="1">
      <c r="A15" s="1" t="s">
        <v>17</v>
      </c>
      <c r="E15" s="22"/>
      <c r="G15" s="26">
        <f>SUM(G10:G14)</f>
        <v>838093127</v>
      </c>
      <c r="H15" s="27"/>
      <c r="I15" s="26">
        <f>SUM(I10:I14)</f>
        <v>784861172</v>
      </c>
      <c r="J15" s="198"/>
      <c r="K15" s="26">
        <f>SUM(K10:K14)</f>
        <v>870319101</v>
      </c>
      <c r="L15" s="27"/>
      <c r="M15" s="26">
        <f>SUM(M10:M14)</f>
        <v>813002735</v>
      </c>
    </row>
    <row r="16" spans="1:14" ht="21" customHeight="1">
      <c r="A16" s="1"/>
      <c r="G16" s="76"/>
      <c r="H16" s="77"/>
      <c r="I16" s="76"/>
      <c r="J16" s="76"/>
      <c r="K16" s="44"/>
      <c r="L16" s="77"/>
      <c r="M16" s="44"/>
    </row>
    <row r="17" spans="1:13" ht="21" customHeight="1">
      <c r="A17" s="4" t="s">
        <v>6</v>
      </c>
      <c r="G17" s="76"/>
      <c r="H17" s="77"/>
      <c r="I17" s="76"/>
      <c r="J17" s="76"/>
      <c r="K17" s="44"/>
      <c r="L17" s="77"/>
      <c r="M17" s="44"/>
    </row>
    <row r="18" spans="1:13" s="43" customFormat="1" ht="21" customHeight="1">
      <c r="A18" s="43" t="s">
        <v>37</v>
      </c>
      <c r="E18" s="20">
        <v>6</v>
      </c>
      <c r="G18" s="191" t="s">
        <v>61</v>
      </c>
      <c r="H18" s="192"/>
      <c r="I18" s="191" t="s">
        <v>61</v>
      </c>
      <c r="J18" s="192"/>
      <c r="K18" s="192" t="s">
        <v>61</v>
      </c>
      <c r="L18" s="192"/>
      <c r="M18" s="192" t="s">
        <v>61</v>
      </c>
    </row>
    <row r="19" spans="1:13" s="43" customFormat="1" ht="21" customHeight="1">
      <c r="A19" s="43" t="s">
        <v>66</v>
      </c>
      <c r="E19" s="20"/>
      <c r="G19" s="74">
        <v>2519051</v>
      </c>
      <c r="H19" s="192"/>
      <c r="I19" s="74">
        <v>2542607</v>
      </c>
      <c r="J19" s="192"/>
      <c r="K19" s="199">
        <v>92000</v>
      </c>
      <c r="L19" s="192"/>
      <c r="M19" s="199">
        <v>92000</v>
      </c>
    </row>
    <row r="20" spans="1:13" ht="21" customHeight="1">
      <c r="A20" s="48" t="s">
        <v>30</v>
      </c>
      <c r="E20" s="20">
        <v>7</v>
      </c>
      <c r="G20" s="74">
        <v>363569433</v>
      </c>
      <c r="H20" s="74"/>
      <c r="I20" s="74">
        <v>359377150</v>
      </c>
      <c r="J20" s="74"/>
      <c r="K20" s="74">
        <v>362740708</v>
      </c>
      <c r="L20" s="74"/>
      <c r="M20" s="74">
        <v>358713896</v>
      </c>
    </row>
    <row r="21" spans="1:13" ht="21" customHeight="1">
      <c r="A21" t="s">
        <v>59</v>
      </c>
      <c r="G21" s="74">
        <v>4719570</v>
      </c>
      <c r="H21" s="74"/>
      <c r="I21" s="74">
        <v>5228768</v>
      </c>
      <c r="J21" s="74"/>
      <c r="K21" s="74">
        <v>3340968</v>
      </c>
      <c r="L21" s="74"/>
      <c r="M21" s="74">
        <v>3652277</v>
      </c>
    </row>
    <row r="22" spans="1:13" ht="21" customHeight="1">
      <c r="A22" s="48" t="s">
        <v>47</v>
      </c>
      <c r="G22" s="74">
        <v>8605677</v>
      </c>
      <c r="H22" s="74"/>
      <c r="I22" s="74">
        <v>10267089</v>
      </c>
      <c r="J22" s="74"/>
      <c r="K22" s="74">
        <v>5934307</v>
      </c>
      <c r="L22" s="74"/>
      <c r="M22" s="74">
        <v>6747980</v>
      </c>
    </row>
    <row r="23" spans="1:13" ht="21" customHeight="1">
      <c r="A23" s="48" t="s">
        <v>19</v>
      </c>
      <c r="G23" s="74">
        <v>1047131</v>
      </c>
      <c r="H23" s="74"/>
      <c r="I23" s="74">
        <v>1021446</v>
      </c>
      <c r="J23" s="74"/>
      <c r="K23" s="74">
        <v>351850</v>
      </c>
      <c r="L23" s="74"/>
      <c r="M23" s="74">
        <v>342250</v>
      </c>
    </row>
    <row r="24" spans="1:13" s="1" customFormat="1" ht="21" customHeight="1">
      <c r="A24" s="1" t="s">
        <v>7</v>
      </c>
      <c r="E24" s="22"/>
      <c r="G24" s="26">
        <f>SUM(G18:G23)</f>
        <v>380460862</v>
      </c>
      <c r="H24" s="27"/>
      <c r="I24" s="26">
        <f>SUM(I18:I23)</f>
        <v>378437060</v>
      </c>
      <c r="J24" s="198"/>
      <c r="K24" s="26">
        <f>SUM(K18:K23)</f>
        <v>372459833</v>
      </c>
      <c r="L24" s="27"/>
      <c r="M24" s="26">
        <f>SUM(M18:M23)</f>
        <v>369548403</v>
      </c>
    </row>
    <row r="25" spans="1:13" ht="21" customHeight="1">
      <c r="G25" s="44"/>
      <c r="H25" s="78"/>
      <c r="I25" s="44"/>
      <c r="J25" s="44"/>
      <c r="K25" s="44"/>
      <c r="L25" s="78"/>
      <c r="M25" s="44"/>
    </row>
    <row r="26" spans="1:13" s="1" customFormat="1" ht="21" customHeight="1" thickBot="1">
      <c r="A26" s="1" t="s">
        <v>8</v>
      </c>
      <c r="E26" s="22"/>
      <c r="G26" s="28">
        <f>G24+G15</f>
        <v>1218553989</v>
      </c>
      <c r="H26" s="27"/>
      <c r="I26" s="28">
        <f>I24+I15</f>
        <v>1163298232</v>
      </c>
      <c r="J26" s="198"/>
      <c r="K26" s="28">
        <f>K24+K15</f>
        <v>1242778934</v>
      </c>
      <c r="L26" s="27"/>
      <c r="M26" s="28">
        <f>M24+M15</f>
        <v>1182551138</v>
      </c>
    </row>
    <row r="27" spans="1:13" ht="22.5" customHeight="1" thickTop="1"/>
    <row r="28" spans="1:13" s="9" customFormat="1" ht="21" customHeight="1">
      <c r="A28" s="14" t="s">
        <v>57</v>
      </c>
      <c r="B28" s="8"/>
      <c r="C28" s="8"/>
      <c r="D28" s="8"/>
      <c r="E28" s="19"/>
      <c r="F28" s="8"/>
      <c r="G28" s="8"/>
      <c r="H28" s="8"/>
      <c r="I28" s="8"/>
      <c r="J28" s="8"/>
      <c r="K28" s="196"/>
      <c r="L28" s="8"/>
      <c r="M28" s="196"/>
    </row>
    <row r="29" spans="1:13" s="9" customFormat="1" ht="21" customHeight="1">
      <c r="A29" s="215" t="s">
        <v>51</v>
      </c>
      <c r="B29" s="215"/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</row>
    <row r="30" spans="1:13" s="9" customFormat="1" ht="21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197"/>
      <c r="L30" s="7"/>
      <c r="M30" s="197"/>
    </row>
    <row r="31" spans="1:13" s="9" customFormat="1" ht="21" customHeight="1">
      <c r="A31" s="7"/>
      <c r="B31" s="7"/>
      <c r="C31" s="7"/>
      <c r="D31" s="7"/>
      <c r="E31" s="7"/>
      <c r="F31" s="7"/>
      <c r="G31" s="216" t="s">
        <v>23</v>
      </c>
      <c r="H31" s="216"/>
      <c r="I31" s="216"/>
      <c r="J31" s="216"/>
      <c r="K31" s="216" t="s">
        <v>25</v>
      </c>
      <c r="L31" s="216"/>
      <c r="M31" s="216"/>
    </row>
    <row r="32" spans="1:13" ht="21" customHeight="1">
      <c r="F32" s="49"/>
      <c r="G32" s="216" t="s">
        <v>24</v>
      </c>
      <c r="H32" s="216"/>
      <c r="I32" s="216"/>
      <c r="J32" s="216"/>
      <c r="K32" s="216" t="s">
        <v>24</v>
      </c>
      <c r="L32" s="216"/>
      <c r="M32" s="216"/>
    </row>
    <row r="33" spans="1:13" ht="21" customHeight="1">
      <c r="F33" s="49"/>
      <c r="G33" s="144" t="s">
        <v>58</v>
      </c>
      <c r="H33" s="144"/>
      <c r="I33" s="144" t="s">
        <v>44</v>
      </c>
      <c r="J33" s="72"/>
      <c r="K33" s="144" t="s">
        <v>58</v>
      </c>
      <c r="L33" s="144"/>
      <c r="M33" s="144" t="s">
        <v>44</v>
      </c>
    </row>
    <row r="34" spans="1:13" ht="21" customHeight="1">
      <c r="A34" s="16" t="s">
        <v>108</v>
      </c>
      <c r="E34" s="18" t="s">
        <v>16</v>
      </c>
      <c r="G34" s="87" t="s">
        <v>114</v>
      </c>
      <c r="H34" s="52"/>
      <c r="I34" s="87" t="s">
        <v>74</v>
      </c>
      <c r="J34" s="87"/>
      <c r="K34" s="87" t="s">
        <v>114</v>
      </c>
      <c r="L34" s="52"/>
      <c r="M34" s="87" t="s">
        <v>74</v>
      </c>
    </row>
    <row r="35" spans="1:13" ht="21" customHeight="1">
      <c r="E35" s="18"/>
      <c r="F35" s="52"/>
      <c r="G35" s="217" t="s">
        <v>60</v>
      </c>
      <c r="H35" s="217"/>
      <c r="I35" s="217"/>
      <c r="J35" s="217"/>
      <c r="K35" s="217"/>
      <c r="L35" s="217"/>
      <c r="M35" s="217"/>
    </row>
    <row r="36" spans="1:13" ht="21" customHeight="1">
      <c r="A36" s="4" t="s">
        <v>9</v>
      </c>
      <c r="G36" s="48"/>
      <c r="H36" s="48"/>
      <c r="I36" s="48"/>
      <c r="J36" s="48"/>
      <c r="K36" s="80"/>
      <c r="L36" s="48"/>
      <c r="M36" s="80"/>
    </row>
    <row r="37" spans="1:13" ht="21" customHeight="1">
      <c r="A37" s="48" t="s">
        <v>2</v>
      </c>
      <c r="E37" s="20">
        <v>3</v>
      </c>
      <c r="G37" s="74">
        <v>427328889</v>
      </c>
      <c r="H37" s="74"/>
      <c r="I37" s="74">
        <v>385946686</v>
      </c>
      <c r="J37" s="74"/>
      <c r="K37" s="74">
        <v>426508413</v>
      </c>
      <c r="L37" s="74"/>
      <c r="M37" s="74">
        <v>385946686</v>
      </c>
    </row>
    <row r="38" spans="1:13" ht="21" customHeight="1">
      <c r="A38" s="48" t="s">
        <v>80</v>
      </c>
      <c r="E38" s="20">
        <v>3</v>
      </c>
      <c r="G38" s="74">
        <v>93592093</v>
      </c>
      <c r="H38" s="74"/>
      <c r="I38" s="74">
        <f>120811578-30496</f>
        <v>120781082</v>
      </c>
      <c r="J38" s="74"/>
      <c r="K38" s="74">
        <v>66019883</v>
      </c>
      <c r="L38" s="74"/>
      <c r="M38" s="74">
        <f>81616865+1-30496</f>
        <v>81586370</v>
      </c>
    </row>
    <row r="39" spans="1:13" ht="21" customHeight="1">
      <c r="A39" t="s">
        <v>64</v>
      </c>
      <c r="G39" s="199">
        <v>1618044</v>
      </c>
      <c r="H39" s="192"/>
      <c r="I39" s="199">
        <v>1813593</v>
      </c>
      <c r="J39" s="74"/>
      <c r="K39" s="199">
        <v>1618044</v>
      </c>
      <c r="L39" s="192"/>
      <c r="M39" s="199">
        <v>1813593</v>
      </c>
    </row>
    <row r="40" spans="1:13" ht="21" customHeight="1">
      <c r="A40" s="48" t="s">
        <v>96</v>
      </c>
      <c r="G40" s="201">
        <v>20615131</v>
      </c>
      <c r="H40" s="192"/>
      <c r="I40" s="201">
        <v>11870202</v>
      </c>
      <c r="J40" s="74"/>
      <c r="K40" s="201">
        <v>20187300</v>
      </c>
      <c r="L40" s="192"/>
      <c r="M40" s="201">
        <v>11866589</v>
      </c>
    </row>
    <row r="41" spans="1:13" s="1" customFormat="1" ht="21" customHeight="1">
      <c r="A41" s="1" t="s">
        <v>10</v>
      </c>
      <c r="E41" s="22"/>
      <c r="G41" s="26">
        <f>SUM(G37:G40)</f>
        <v>543154157</v>
      </c>
      <c r="H41" s="27"/>
      <c r="I41" s="26">
        <f>SUM(I37:I40)</f>
        <v>520411563</v>
      </c>
      <c r="J41" s="198"/>
      <c r="K41" s="26">
        <f>SUM(K37:K40)</f>
        <v>514333640</v>
      </c>
      <c r="L41" s="27"/>
      <c r="M41" s="26">
        <f>SUM(M37:M40)</f>
        <v>481213238</v>
      </c>
    </row>
    <row r="42" spans="1:13" ht="19.5" customHeight="1">
      <c r="G42" s="44"/>
      <c r="H42" s="78"/>
      <c r="I42" s="44"/>
      <c r="J42" s="44"/>
      <c r="K42" s="44"/>
      <c r="L42" s="78"/>
      <c r="M42" s="44"/>
    </row>
    <row r="43" spans="1:13" ht="21" customHeight="1">
      <c r="A43" s="17" t="s">
        <v>69</v>
      </c>
      <c r="G43" s="44"/>
      <c r="H43" s="78"/>
      <c r="I43" s="44"/>
      <c r="J43" s="44"/>
      <c r="K43" s="44"/>
      <c r="L43" s="78"/>
      <c r="M43" s="44"/>
    </row>
    <row r="44" spans="1:13" ht="21" customHeight="1">
      <c r="A44" t="s">
        <v>65</v>
      </c>
      <c r="G44" s="44">
        <v>4764248</v>
      </c>
      <c r="H44" s="78"/>
      <c r="I44" s="44">
        <v>5125630</v>
      </c>
      <c r="J44" s="44"/>
      <c r="K44" s="44">
        <v>4764248</v>
      </c>
      <c r="L44" s="78"/>
      <c r="M44" s="44">
        <v>5125630</v>
      </c>
    </row>
    <row r="45" spans="1:13" ht="21" customHeight="1">
      <c r="A45" s="43" t="s">
        <v>110</v>
      </c>
      <c r="G45" s="74">
        <v>61355803</v>
      </c>
      <c r="H45" s="74"/>
      <c r="I45" s="74">
        <v>65811728</v>
      </c>
      <c r="J45" s="74"/>
      <c r="K45" s="74">
        <v>50346232</v>
      </c>
      <c r="L45" s="74"/>
      <c r="M45" s="74">
        <v>55162479</v>
      </c>
    </row>
    <row r="46" spans="1:13" ht="21" customHeight="1">
      <c r="A46" s="48" t="s">
        <v>73</v>
      </c>
      <c r="G46" s="74">
        <v>695281</v>
      </c>
      <c r="H46" s="74"/>
      <c r="I46" s="74">
        <v>679196</v>
      </c>
      <c r="J46" s="74"/>
      <c r="K46" s="191" t="s">
        <v>61</v>
      </c>
      <c r="L46" s="74"/>
      <c r="M46" s="191" t="s">
        <v>61</v>
      </c>
    </row>
    <row r="47" spans="1:13" s="1" customFormat="1" ht="21" customHeight="1">
      <c r="A47" s="1" t="s">
        <v>52</v>
      </c>
      <c r="E47" s="22"/>
      <c r="G47" s="26">
        <f>SUM(G44:G46)</f>
        <v>66815332</v>
      </c>
      <c r="H47" s="27"/>
      <c r="I47" s="26">
        <f>SUM(I44:I46)</f>
        <v>71616554</v>
      </c>
      <c r="J47" s="198"/>
      <c r="K47" s="26">
        <f>SUM(K44:K46)</f>
        <v>55110480</v>
      </c>
      <c r="L47" s="27"/>
      <c r="M47" s="26">
        <f>SUM(M44:M46)</f>
        <v>60288109</v>
      </c>
    </row>
    <row r="48" spans="1:13" s="1" customFormat="1" ht="19.5" customHeight="1">
      <c r="E48" s="22"/>
      <c r="G48" s="85"/>
      <c r="H48" s="27"/>
      <c r="I48" s="85"/>
      <c r="J48" s="198"/>
      <c r="K48" s="85"/>
      <c r="L48" s="27"/>
      <c r="M48" s="85"/>
    </row>
    <row r="49" spans="1:14" s="84" customFormat="1" ht="21" customHeight="1">
      <c r="A49" s="86" t="s">
        <v>11</v>
      </c>
      <c r="E49" s="68"/>
      <c r="G49" s="64">
        <f>SUM(G41+G47)</f>
        <v>609969489</v>
      </c>
      <c r="H49" s="78"/>
      <c r="I49" s="64">
        <f>SUM(I41+I47)</f>
        <v>592028117</v>
      </c>
      <c r="J49" s="198"/>
      <c r="K49" s="64">
        <f>SUM(K41+K47)</f>
        <v>569444120</v>
      </c>
      <c r="L49" s="78"/>
      <c r="M49" s="64">
        <f>SUM(M41+M47)</f>
        <v>541501347</v>
      </c>
    </row>
    <row r="50" spans="1:14" ht="19.5" customHeight="1">
      <c r="A50" s="1"/>
      <c r="G50" s="44"/>
      <c r="H50" s="78"/>
      <c r="I50" s="44"/>
      <c r="J50" s="44"/>
      <c r="K50" s="44"/>
      <c r="L50" s="78"/>
      <c r="M50" s="44"/>
    </row>
    <row r="51" spans="1:14" ht="21" customHeight="1">
      <c r="A51" s="4" t="s">
        <v>81</v>
      </c>
      <c r="G51" s="44"/>
      <c r="H51" s="78"/>
      <c r="I51" s="44"/>
      <c r="J51" s="44"/>
      <c r="K51" s="44"/>
      <c r="L51" s="78"/>
      <c r="M51" s="44"/>
    </row>
    <row r="52" spans="1:14" ht="21" customHeight="1">
      <c r="A52" s="48" t="s">
        <v>42</v>
      </c>
      <c r="E52" s="32"/>
      <c r="G52" s="44"/>
      <c r="H52" s="78"/>
      <c r="I52" s="44"/>
      <c r="J52" s="44"/>
      <c r="K52" s="44"/>
      <c r="L52" s="78"/>
      <c r="M52" s="44"/>
    </row>
    <row r="53" spans="1:14" ht="21" customHeight="1" thickBot="1">
      <c r="B53" s="48" t="s">
        <v>111</v>
      </c>
      <c r="E53" s="32"/>
      <c r="G53" s="81">
        <v>107625000</v>
      </c>
      <c r="H53" s="78"/>
      <c r="I53" s="81">
        <v>107625000</v>
      </c>
      <c r="J53" s="44"/>
      <c r="K53" s="81">
        <v>107625000</v>
      </c>
      <c r="L53" s="78"/>
      <c r="M53" s="81">
        <v>107625000</v>
      </c>
    </row>
    <row r="54" spans="1:14" ht="21" customHeight="1" thickTop="1">
      <c r="B54" s="48" t="s">
        <v>112</v>
      </c>
      <c r="G54" s="44">
        <v>107625000</v>
      </c>
      <c r="H54" s="78"/>
      <c r="I54" s="44">
        <v>107625000</v>
      </c>
      <c r="J54" s="44"/>
      <c r="K54" s="44">
        <v>107625000</v>
      </c>
      <c r="L54" s="78"/>
      <c r="M54" s="44">
        <v>107625000</v>
      </c>
    </row>
    <row r="55" spans="1:14" ht="21" customHeight="1">
      <c r="A55" s="48" t="s">
        <v>113</v>
      </c>
      <c r="G55" s="44"/>
      <c r="H55" s="78"/>
      <c r="I55" s="44"/>
      <c r="J55" s="44"/>
      <c r="K55" s="44"/>
      <c r="L55" s="78"/>
      <c r="M55" s="44"/>
    </row>
    <row r="56" spans="1:14" ht="21" customHeight="1">
      <c r="A56" s="48" t="s">
        <v>43</v>
      </c>
      <c r="B56" s="48" t="s">
        <v>82</v>
      </c>
      <c r="G56" s="44">
        <v>171075000</v>
      </c>
      <c r="H56" s="78"/>
      <c r="I56" s="44">
        <v>171075000</v>
      </c>
      <c r="J56" s="44"/>
      <c r="K56" s="44">
        <v>171075000</v>
      </c>
      <c r="L56" s="78"/>
      <c r="M56" s="44">
        <v>171075000</v>
      </c>
    </row>
    <row r="57" spans="1:14" ht="21" customHeight="1">
      <c r="A57" s="48" t="s">
        <v>12</v>
      </c>
      <c r="E57" s="82"/>
      <c r="G57" s="44"/>
      <c r="H57" s="78"/>
      <c r="I57" s="44"/>
      <c r="J57" s="44"/>
      <c r="K57" s="44"/>
      <c r="L57" s="78"/>
      <c r="M57" s="44"/>
    </row>
    <row r="58" spans="1:14" ht="21" customHeight="1">
      <c r="B58" s="48" t="s">
        <v>21</v>
      </c>
      <c r="G58" s="44"/>
      <c r="H58" s="78"/>
      <c r="I58" s="44"/>
      <c r="J58" s="44"/>
      <c r="K58" s="44"/>
      <c r="L58" s="78"/>
      <c r="M58" s="44"/>
    </row>
    <row r="59" spans="1:14" ht="21" customHeight="1">
      <c r="B59" s="48" t="s">
        <v>22</v>
      </c>
      <c r="G59" s="44">
        <v>26906250</v>
      </c>
      <c r="H59" s="78"/>
      <c r="I59" s="44">
        <v>26906250</v>
      </c>
      <c r="J59" s="44"/>
      <c r="K59" s="44">
        <v>26906250</v>
      </c>
      <c r="L59" s="44"/>
      <c r="M59" s="44">
        <v>26906250</v>
      </c>
      <c r="N59"/>
    </row>
    <row r="60" spans="1:14" ht="21" customHeight="1">
      <c r="B60" t="s">
        <v>48</v>
      </c>
      <c r="G60" s="181">
        <f>'SCE 5-6'!I33</f>
        <v>302978250</v>
      </c>
      <c r="H60" s="78"/>
      <c r="I60" s="181">
        <v>265663865</v>
      </c>
      <c r="J60" s="181"/>
      <c r="K60" s="83">
        <f>'SCE 7-8'!J33</f>
        <v>367728564</v>
      </c>
      <c r="L60" s="44"/>
      <c r="M60" s="83">
        <v>335443541</v>
      </c>
    </row>
    <row r="61" spans="1:14" s="1" customFormat="1" ht="22.5" customHeight="1">
      <c r="A61" s="1" t="s">
        <v>83</v>
      </c>
      <c r="E61" s="22"/>
      <c r="F61" s="5"/>
      <c r="G61" s="145">
        <f>SUM(G54:G60)</f>
        <v>608584500</v>
      </c>
      <c r="H61" s="29"/>
      <c r="I61" s="145">
        <f>SUM(I54:I60)</f>
        <v>571270115</v>
      </c>
      <c r="J61" s="30"/>
      <c r="K61" s="145">
        <f>SUM(K54:K60)</f>
        <v>673334814</v>
      </c>
      <c r="L61" s="29"/>
      <c r="M61" s="145">
        <f>SUM(M54:M60)</f>
        <v>641049791</v>
      </c>
    </row>
    <row r="62" spans="1:14" s="1" customFormat="1" ht="19.5" customHeight="1">
      <c r="E62" s="22"/>
      <c r="F62" s="5"/>
      <c r="G62" s="30"/>
      <c r="H62" s="29"/>
      <c r="I62" s="30"/>
      <c r="J62" s="30"/>
      <c r="K62" s="30"/>
      <c r="L62" s="29"/>
      <c r="M62" s="30"/>
    </row>
    <row r="63" spans="1:14" s="1" customFormat="1" ht="21" customHeight="1" thickBot="1">
      <c r="A63" s="1" t="s">
        <v>84</v>
      </c>
      <c r="E63" s="22"/>
      <c r="F63" s="5"/>
      <c r="G63" s="31">
        <f>G49+G61</f>
        <v>1218553989</v>
      </c>
      <c r="H63" s="29"/>
      <c r="I63" s="31">
        <f>I49+I61</f>
        <v>1163298232</v>
      </c>
      <c r="J63" s="67"/>
      <c r="K63" s="31">
        <f>K49+K61</f>
        <v>1242778934</v>
      </c>
      <c r="L63" s="29"/>
      <c r="M63" s="31">
        <f>M49+M61</f>
        <v>1182551138</v>
      </c>
    </row>
    <row r="64" spans="1:14" s="1" customFormat="1" ht="20.25" customHeight="1" thickTop="1">
      <c r="E64" s="22"/>
      <c r="F64" s="5"/>
      <c r="G64" s="67"/>
      <c r="H64" s="29"/>
      <c r="I64" s="67"/>
      <c r="J64" s="67"/>
      <c r="K64" s="67"/>
      <c r="L64" s="29"/>
      <c r="M64" s="67"/>
    </row>
    <row r="66" spans="7:13">
      <c r="G66" s="194"/>
      <c r="H66" s="195"/>
      <c r="I66" s="194"/>
      <c r="J66" s="194"/>
      <c r="K66" s="194"/>
      <c r="L66" s="195"/>
      <c r="M66" s="194"/>
    </row>
  </sheetData>
  <mergeCells count="12">
    <mergeCell ref="G35:M35"/>
    <mergeCell ref="G8:M8"/>
    <mergeCell ref="A29:M29"/>
    <mergeCell ref="G31:J31"/>
    <mergeCell ref="K31:M31"/>
    <mergeCell ref="G32:J32"/>
    <mergeCell ref="K32:M32"/>
    <mergeCell ref="A2:M2"/>
    <mergeCell ref="G4:J4"/>
    <mergeCell ref="K4:M4"/>
    <mergeCell ref="G5:J5"/>
    <mergeCell ref="K5:M5"/>
  </mergeCells>
  <pageMargins left="0.7" right="0.7" top="0.48" bottom="0.5" header="0.5" footer="0.5"/>
  <pageSetup paperSize="9" scale="83" firstPageNumber="2" orientation="portrait" useFirstPageNumber="1" r:id="rId1"/>
  <headerFooter>
    <oddFooter>&amp;LThe accompanying notes are an integral part of these financial statements.
&amp;C&amp;P</oddFooter>
  </headerFooter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1"/>
  <sheetViews>
    <sheetView view="pageBreakPreview" topLeftCell="A7" zoomScale="85" zoomScaleNormal="100" zoomScaleSheetLayoutView="85" workbookViewId="0">
      <selection activeCell="A17" sqref="A17"/>
    </sheetView>
  </sheetViews>
  <sheetFormatPr defaultRowHeight="20.25" customHeight="1"/>
  <cols>
    <col min="1" max="1" width="37.42578125" style="88" customWidth="1"/>
    <col min="2" max="2" width="5.42578125" style="32" customWidth="1"/>
    <col min="3" max="3" width="0.85546875" style="101" customWidth="1"/>
    <col min="4" max="4" width="14.5703125" style="106" customWidth="1"/>
    <col min="5" max="5" width="0.85546875" style="101" customWidth="1"/>
    <col min="6" max="6" width="14.5703125" style="106" customWidth="1"/>
    <col min="7" max="7" width="0.85546875" style="101" customWidth="1"/>
    <col min="8" max="8" width="14.42578125" style="106" customWidth="1"/>
    <col min="9" max="9" width="0.85546875" style="101" customWidth="1"/>
    <col min="10" max="10" width="14.42578125" style="106" customWidth="1"/>
    <col min="11" max="11" width="9.140625" style="88"/>
    <col min="12" max="12" width="11.42578125" style="88" bestFit="1" customWidth="1"/>
    <col min="13" max="13" width="9.140625" style="88"/>
    <col min="14" max="14" width="11.42578125" style="88" bestFit="1" customWidth="1"/>
    <col min="15" max="16384" width="9.140625" style="88"/>
  </cols>
  <sheetData>
    <row r="1" spans="1:16" s="9" customFormat="1" ht="20.25" customHeight="1">
      <c r="A1" s="14" t="s">
        <v>57</v>
      </c>
      <c r="B1" s="8"/>
      <c r="C1" s="8"/>
      <c r="D1" s="8"/>
      <c r="E1" s="8"/>
      <c r="F1" s="8"/>
      <c r="G1" s="8"/>
      <c r="H1" s="8"/>
      <c r="I1" s="8"/>
      <c r="J1" s="8"/>
      <c r="L1" s="99"/>
    </row>
    <row r="2" spans="1:16" s="9" customFormat="1" ht="20.25" customHeight="1">
      <c r="A2" s="215" t="s">
        <v>55</v>
      </c>
      <c r="B2" s="215"/>
      <c r="C2" s="215"/>
      <c r="D2" s="215"/>
      <c r="E2" s="215"/>
      <c r="F2" s="215"/>
      <c r="G2" s="215"/>
      <c r="H2" s="215"/>
      <c r="I2" s="215"/>
      <c r="J2" s="215"/>
    </row>
    <row r="3" spans="1:16" ht="19.5" customHeight="1">
      <c r="B3" s="23"/>
      <c r="C3" s="2"/>
      <c r="D3" s="2"/>
      <c r="E3" s="2"/>
      <c r="F3" s="2"/>
      <c r="G3" s="2"/>
      <c r="H3" s="2"/>
      <c r="I3" s="2"/>
      <c r="J3" s="2"/>
      <c r="K3" s="100"/>
      <c r="L3" s="100"/>
      <c r="M3" s="100"/>
    </row>
    <row r="4" spans="1:16" ht="19.5" customHeight="1">
      <c r="D4" s="216" t="s">
        <v>23</v>
      </c>
      <c r="E4" s="216"/>
      <c r="F4" s="216"/>
      <c r="G4" s="68"/>
      <c r="H4" s="216" t="s">
        <v>25</v>
      </c>
      <c r="I4" s="216"/>
      <c r="J4" s="216"/>
      <c r="K4" s="3"/>
      <c r="L4" s="102"/>
      <c r="M4" s="103"/>
      <c r="N4" s="18"/>
      <c r="O4" s="18"/>
      <c r="P4" s="18"/>
    </row>
    <row r="5" spans="1:16" ht="19.5" customHeight="1">
      <c r="D5" s="216" t="s">
        <v>24</v>
      </c>
      <c r="E5" s="216"/>
      <c r="F5" s="216"/>
      <c r="G5" s="68"/>
      <c r="H5" s="216" t="s">
        <v>24</v>
      </c>
      <c r="I5" s="216"/>
      <c r="J5" s="216"/>
      <c r="K5" s="3"/>
      <c r="L5" s="102"/>
      <c r="M5" s="103"/>
      <c r="N5" s="18"/>
      <c r="O5" s="18"/>
      <c r="P5" s="18"/>
    </row>
    <row r="6" spans="1:16" ht="19.5" customHeight="1">
      <c r="D6" s="218" t="s">
        <v>53</v>
      </c>
      <c r="E6" s="219"/>
      <c r="F6" s="219"/>
      <c r="G6" s="68"/>
      <c r="H6" s="218" t="s">
        <v>53</v>
      </c>
      <c r="I6" s="219"/>
      <c r="J6" s="219"/>
      <c r="K6" s="3"/>
      <c r="L6" s="102"/>
      <c r="M6" s="103"/>
      <c r="N6" s="18"/>
      <c r="O6" s="18"/>
      <c r="P6" s="18"/>
    </row>
    <row r="7" spans="1:16" ht="19.5" customHeight="1">
      <c r="D7" s="220" t="s">
        <v>58</v>
      </c>
      <c r="E7" s="221"/>
      <c r="F7" s="221"/>
      <c r="G7" s="68"/>
      <c r="H7" s="220" t="s">
        <v>58</v>
      </c>
      <c r="I7" s="221"/>
      <c r="J7" s="221"/>
      <c r="K7" s="3"/>
      <c r="L7" s="102"/>
      <c r="M7" s="103"/>
      <c r="N7" s="18"/>
      <c r="O7" s="18"/>
      <c r="P7" s="18"/>
    </row>
    <row r="8" spans="1:16" ht="19.5" customHeight="1">
      <c r="B8" s="32" t="s">
        <v>16</v>
      </c>
      <c r="D8" s="87" t="s">
        <v>114</v>
      </c>
      <c r="E8" s="52"/>
      <c r="F8" s="87" t="s">
        <v>74</v>
      </c>
      <c r="G8" s="52"/>
      <c r="H8" s="87" t="s">
        <v>114</v>
      </c>
      <c r="I8" s="52"/>
      <c r="J8" s="87" t="s">
        <v>74</v>
      </c>
      <c r="K8" s="3"/>
      <c r="L8" s="102"/>
      <c r="M8" s="103"/>
      <c r="N8" s="18"/>
      <c r="O8" s="18"/>
      <c r="P8" s="18"/>
    </row>
    <row r="9" spans="1:16" ht="19.5" customHeight="1">
      <c r="D9" s="217" t="s">
        <v>60</v>
      </c>
      <c r="E9" s="217"/>
      <c r="F9" s="217"/>
      <c r="G9" s="217"/>
      <c r="H9" s="217"/>
      <c r="I9" s="217"/>
      <c r="J9" s="217"/>
      <c r="K9" s="3"/>
      <c r="L9" s="102"/>
      <c r="M9" s="103"/>
      <c r="N9" s="18"/>
      <c r="O9" s="18"/>
      <c r="P9" s="18"/>
    </row>
    <row r="10" spans="1:16" s="94" customFormat="1" ht="19.5" customHeight="1">
      <c r="A10" s="45" t="s">
        <v>97</v>
      </c>
      <c r="B10" s="20">
        <v>8</v>
      </c>
      <c r="C10" s="3"/>
      <c r="D10" s="147">
        <v>640741770</v>
      </c>
      <c r="E10" s="148"/>
      <c r="F10" s="147">
        <v>598826034</v>
      </c>
      <c r="G10" s="148"/>
      <c r="H10" s="147">
        <v>627801061</v>
      </c>
      <c r="I10" s="147"/>
      <c r="J10" s="147">
        <v>570252917</v>
      </c>
      <c r="K10" s="3"/>
      <c r="L10" s="104"/>
      <c r="M10" s="3"/>
      <c r="N10" s="92"/>
      <c r="O10" s="93"/>
      <c r="P10" s="92"/>
    </row>
    <row r="11" spans="1:16" s="94" customFormat="1" ht="19.5" customHeight="1">
      <c r="A11" s="45" t="s">
        <v>85</v>
      </c>
      <c r="B11" s="20"/>
      <c r="C11" s="3"/>
      <c r="D11" s="147">
        <v>-492211422</v>
      </c>
      <c r="E11" s="148"/>
      <c r="F11" s="147">
        <v>-472583512</v>
      </c>
      <c r="G11" s="148"/>
      <c r="H11" s="147">
        <v>-497633159</v>
      </c>
      <c r="I11" s="147"/>
      <c r="J11" s="147">
        <v>-466348889</v>
      </c>
      <c r="K11" s="3"/>
      <c r="L11" s="104"/>
      <c r="M11" s="3"/>
      <c r="N11" s="92"/>
      <c r="O11" s="93"/>
      <c r="P11" s="92"/>
    </row>
    <row r="12" spans="1:16" s="94" customFormat="1" ht="19.5" customHeight="1">
      <c r="A12" s="2" t="s">
        <v>39</v>
      </c>
      <c r="B12" s="20"/>
      <c r="C12" s="3"/>
      <c r="D12" s="149">
        <f>SUM(D10:D11)</f>
        <v>148530348</v>
      </c>
      <c r="E12" s="150"/>
      <c r="F12" s="149">
        <f>SUM(F10:F11)</f>
        <v>126242522</v>
      </c>
      <c r="G12" s="150"/>
      <c r="H12" s="149">
        <f>SUM(H10:H11)</f>
        <v>130167902</v>
      </c>
      <c r="I12" s="152"/>
      <c r="J12" s="149">
        <f>SUM(J10:J11)</f>
        <v>103904028</v>
      </c>
      <c r="K12" s="3"/>
      <c r="L12" s="104"/>
      <c r="M12" s="3"/>
      <c r="N12" s="92"/>
      <c r="O12" s="93"/>
      <c r="P12" s="92"/>
    </row>
    <row r="13" spans="1:16" s="94" customFormat="1" ht="19.5" customHeight="1">
      <c r="A13" s="45" t="s">
        <v>125</v>
      </c>
      <c r="B13" s="20"/>
      <c r="C13" s="3"/>
      <c r="D13" s="147"/>
      <c r="E13" s="148"/>
      <c r="K13" s="3"/>
      <c r="L13" s="104"/>
      <c r="M13" s="3"/>
      <c r="N13" s="92"/>
      <c r="O13" s="93"/>
      <c r="P13" s="92"/>
    </row>
    <row r="14" spans="1:16" s="94" customFormat="1" ht="19.5" customHeight="1">
      <c r="A14" s="43" t="s">
        <v>126</v>
      </c>
      <c r="B14" s="214"/>
      <c r="C14" s="3"/>
      <c r="D14" s="147">
        <v>-1240466</v>
      </c>
      <c r="E14" s="148"/>
      <c r="F14" s="147">
        <v>8015911</v>
      </c>
      <c r="G14" s="148"/>
      <c r="H14" s="147">
        <v>-1240466</v>
      </c>
      <c r="I14" s="147"/>
      <c r="J14" s="147">
        <v>8015911</v>
      </c>
      <c r="K14" s="3"/>
      <c r="L14" s="104"/>
      <c r="M14" s="3"/>
      <c r="N14" s="92"/>
      <c r="O14" s="93"/>
      <c r="P14" s="92"/>
    </row>
    <row r="15" spans="1:16" s="94" customFormat="1" ht="19.5" customHeight="1">
      <c r="A15" s="34" t="s">
        <v>20</v>
      </c>
      <c r="B15" s="20"/>
      <c r="C15" s="3"/>
      <c r="D15" s="147">
        <v>2667059</v>
      </c>
      <c r="E15" s="147"/>
      <c r="F15" s="147">
        <f>6048965+1</f>
        <v>6048966</v>
      </c>
      <c r="G15" s="147"/>
      <c r="H15" s="147">
        <v>2894678</v>
      </c>
      <c r="I15" s="147"/>
      <c r="J15" s="147">
        <f>5839363+1</f>
        <v>5839364</v>
      </c>
      <c r="K15" s="3"/>
      <c r="L15" s="104"/>
      <c r="M15" s="3"/>
      <c r="N15" s="92"/>
      <c r="O15" s="93"/>
      <c r="P15" s="92"/>
    </row>
    <row r="16" spans="1:16" s="94" customFormat="1" ht="19.5" customHeight="1">
      <c r="A16" s="203" t="s">
        <v>136</v>
      </c>
      <c r="B16" s="20"/>
      <c r="C16" s="3"/>
      <c r="D16" s="147">
        <v>-79689818</v>
      </c>
      <c r="E16" s="147"/>
      <c r="F16" s="147">
        <v>-68805783</v>
      </c>
      <c r="G16" s="147"/>
      <c r="H16" s="147">
        <v>-71045861</v>
      </c>
      <c r="I16" s="147"/>
      <c r="J16" s="147">
        <v>-58328664</v>
      </c>
      <c r="K16" s="3"/>
      <c r="L16" s="104"/>
      <c r="M16" s="3"/>
      <c r="N16" s="92"/>
      <c r="O16" s="93"/>
      <c r="P16" s="92"/>
    </row>
    <row r="17" spans="1:16" s="94" customFormat="1" ht="19.5" customHeight="1">
      <c r="A17" s="34" t="s">
        <v>26</v>
      </c>
      <c r="B17" s="20"/>
      <c r="C17" s="3"/>
      <c r="D17" s="180">
        <v>-22384564</v>
      </c>
      <c r="E17" s="148"/>
      <c r="F17" s="180">
        <v>-23022332</v>
      </c>
      <c r="G17" s="148"/>
      <c r="H17" s="147">
        <v>-19195013</v>
      </c>
      <c r="I17" s="147"/>
      <c r="J17" s="147">
        <v>-19140607</v>
      </c>
      <c r="K17" s="3"/>
      <c r="L17" s="104"/>
      <c r="M17" s="3"/>
      <c r="N17" s="92"/>
      <c r="O17" s="93"/>
      <c r="P17" s="92"/>
    </row>
    <row r="18" spans="1:16" s="94" customFormat="1" ht="19.5" customHeight="1">
      <c r="A18" s="45" t="s">
        <v>63</v>
      </c>
      <c r="B18" s="20"/>
      <c r="C18" s="3"/>
      <c r="D18" s="151">
        <v>-137269</v>
      </c>
      <c r="E18" s="148"/>
      <c r="F18" s="151">
        <f>-133526</f>
        <v>-133526</v>
      </c>
      <c r="G18" s="148"/>
      <c r="H18" s="151">
        <v>-137269</v>
      </c>
      <c r="I18" s="147"/>
      <c r="J18" s="151">
        <v>-133526</v>
      </c>
      <c r="K18" s="3"/>
      <c r="L18" s="104"/>
      <c r="M18" s="3"/>
      <c r="N18" s="92"/>
      <c r="O18" s="93"/>
      <c r="P18" s="92"/>
    </row>
    <row r="19" spans="1:16" s="66" customFormat="1" ht="19.5" customHeight="1">
      <c r="A19" s="2" t="s">
        <v>70</v>
      </c>
      <c r="B19" s="22"/>
      <c r="C19" s="1"/>
      <c r="D19" s="152">
        <f>SUM(D12:D18)</f>
        <v>47745290</v>
      </c>
      <c r="E19" s="150"/>
      <c r="F19" s="152">
        <f>SUM(F12:F18)</f>
        <v>48345758</v>
      </c>
      <c r="G19" s="150"/>
      <c r="H19" s="152">
        <f>SUM(H12:H18)</f>
        <v>41443971</v>
      </c>
      <c r="I19" s="152"/>
      <c r="J19" s="152">
        <f>SUM(J12:J18)</f>
        <v>40156506</v>
      </c>
      <c r="K19" s="1"/>
      <c r="L19" s="105"/>
      <c r="M19" s="1"/>
      <c r="N19" s="65"/>
      <c r="O19" s="62"/>
      <c r="P19" s="65"/>
    </row>
    <row r="20" spans="1:16" s="94" customFormat="1" ht="19.5" customHeight="1">
      <c r="A20" s="45" t="s">
        <v>98</v>
      </c>
      <c r="B20" s="20"/>
      <c r="C20" s="3"/>
      <c r="D20" s="151">
        <v>-10430905</v>
      </c>
      <c r="E20" s="148"/>
      <c r="F20" s="151">
        <v>-9459864</v>
      </c>
      <c r="G20" s="148"/>
      <c r="H20" s="151">
        <v>-9158948</v>
      </c>
      <c r="I20" s="148"/>
      <c r="J20" s="151">
        <v>-7812053</v>
      </c>
      <c r="K20" s="3"/>
      <c r="L20" s="104"/>
      <c r="M20" s="3"/>
      <c r="N20" s="92"/>
      <c r="O20" s="93"/>
      <c r="P20" s="92"/>
    </row>
    <row r="21" spans="1:16" s="66" customFormat="1" ht="19.5" customHeight="1">
      <c r="A21" s="2" t="s">
        <v>67</v>
      </c>
      <c r="B21" s="22"/>
      <c r="C21" s="1"/>
      <c r="D21" s="153">
        <f>SUM(D19:D20)</f>
        <v>37314385</v>
      </c>
      <c r="E21" s="150"/>
      <c r="F21" s="153">
        <f>SUM(F19:F20)</f>
        <v>38885894</v>
      </c>
      <c r="G21" s="150"/>
      <c r="H21" s="153">
        <f>SUM(H19:H20)</f>
        <v>32285023</v>
      </c>
      <c r="I21" s="152"/>
      <c r="J21" s="153">
        <f>SUM(J19:J20)</f>
        <v>32344453</v>
      </c>
      <c r="K21" s="1"/>
      <c r="L21" s="105"/>
      <c r="M21" s="1"/>
      <c r="N21" s="65"/>
      <c r="O21" s="62"/>
      <c r="P21" s="65"/>
    </row>
    <row r="22" spans="1:16" s="94" customFormat="1" ht="19.5" customHeight="1">
      <c r="A22" s="13"/>
      <c r="B22" s="20"/>
      <c r="C22" s="3"/>
      <c r="D22" s="147"/>
      <c r="E22" s="147"/>
      <c r="F22" s="147"/>
      <c r="G22" s="147"/>
      <c r="H22" s="147"/>
      <c r="I22" s="147"/>
      <c r="J22" s="147"/>
      <c r="K22" s="3"/>
      <c r="L22" s="104"/>
      <c r="M22" s="3"/>
    </row>
    <row r="23" spans="1:16" s="94" customFormat="1" ht="19.5" customHeight="1">
      <c r="A23" s="2" t="s">
        <v>99</v>
      </c>
      <c r="B23" s="20"/>
      <c r="C23" s="3"/>
      <c r="D23" s="147"/>
      <c r="E23" s="147"/>
      <c r="F23" s="147"/>
      <c r="G23" s="147"/>
      <c r="H23" s="147"/>
      <c r="I23" s="147"/>
      <c r="J23" s="147"/>
      <c r="K23" s="3"/>
      <c r="L23" s="104"/>
      <c r="M23" s="3"/>
    </row>
    <row r="24" spans="1:16" s="94" customFormat="1" ht="19.5" customHeight="1">
      <c r="A24" s="203" t="s">
        <v>101</v>
      </c>
      <c r="B24" s="20"/>
      <c r="C24" s="3"/>
      <c r="D24" s="147"/>
      <c r="E24" s="147"/>
      <c r="F24" s="147"/>
      <c r="G24" s="147"/>
      <c r="H24" s="147"/>
      <c r="I24" s="147"/>
      <c r="J24" s="147"/>
      <c r="K24" s="3"/>
      <c r="L24" s="104"/>
      <c r="M24" s="3"/>
    </row>
    <row r="25" spans="1:16" s="94" customFormat="1" ht="19.5" customHeight="1">
      <c r="A25" s="43" t="s">
        <v>100</v>
      </c>
      <c r="B25" s="20"/>
      <c r="C25" s="3"/>
      <c r="D25" s="213" t="s">
        <v>61</v>
      </c>
      <c r="E25" s="147"/>
      <c r="F25" s="213" t="s">
        <v>61</v>
      </c>
      <c r="G25" s="147"/>
      <c r="H25" s="213" t="s">
        <v>61</v>
      </c>
      <c r="I25" s="147"/>
      <c r="J25" s="213" t="s">
        <v>61</v>
      </c>
      <c r="K25" s="3"/>
      <c r="L25" s="104"/>
      <c r="M25" s="3"/>
    </row>
    <row r="26" spans="1:16" ht="19.5" customHeight="1" thickBot="1">
      <c r="A26" s="33" t="s">
        <v>45</v>
      </c>
      <c r="B26" s="3"/>
      <c r="C26" s="3"/>
      <c r="D26" s="178">
        <f>D21</f>
        <v>37314385</v>
      </c>
      <c r="E26" s="150"/>
      <c r="F26" s="178">
        <f>F21</f>
        <v>38885894</v>
      </c>
      <c r="G26" s="179"/>
      <c r="H26" s="178">
        <f>H21</f>
        <v>32285023</v>
      </c>
      <c r="I26" s="179"/>
      <c r="J26" s="178">
        <f>J21</f>
        <v>32344453</v>
      </c>
    </row>
    <row r="27" spans="1:16" ht="19.5" customHeight="1" thickTop="1">
      <c r="A27" s="33"/>
      <c r="B27" s="3"/>
      <c r="C27" s="3"/>
      <c r="D27" s="152"/>
      <c r="E27" s="150"/>
      <c r="F27" s="152"/>
      <c r="G27" s="179"/>
      <c r="H27" s="152"/>
      <c r="I27" s="179"/>
      <c r="J27" s="152"/>
    </row>
    <row r="28" spans="1:16" ht="19.5" customHeight="1">
      <c r="A28" s="13" t="s">
        <v>68</v>
      </c>
      <c r="B28" s="3"/>
      <c r="C28" s="3"/>
      <c r="D28" s="152"/>
      <c r="E28" s="150"/>
      <c r="F28" s="152"/>
      <c r="G28" s="179"/>
      <c r="H28" s="152"/>
      <c r="I28" s="179"/>
      <c r="J28" s="152"/>
    </row>
    <row r="29" spans="1:16" ht="19.5" customHeight="1">
      <c r="A29" s="43" t="s">
        <v>86</v>
      </c>
      <c r="B29" s="3"/>
      <c r="C29" s="3"/>
      <c r="D29" s="183">
        <f>D21</f>
        <v>37314385</v>
      </c>
      <c r="E29" s="156"/>
      <c r="F29" s="183">
        <f>F21</f>
        <v>38885894</v>
      </c>
      <c r="G29" s="184"/>
      <c r="H29" s="183">
        <f>H21</f>
        <v>32285023</v>
      </c>
      <c r="I29" s="184"/>
      <c r="J29" s="183">
        <f>J21</f>
        <v>32344453</v>
      </c>
    </row>
    <row r="30" spans="1:16" ht="19.5" customHeight="1">
      <c r="A30" s="43" t="s">
        <v>62</v>
      </c>
      <c r="B30" s="3"/>
      <c r="C30" s="3"/>
      <c r="D30" s="185" t="s">
        <v>61</v>
      </c>
      <c r="E30" s="186"/>
      <c r="F30" s="185" t="s">
        <v>61</v>
      </c>
      <c r="G30" s="187"/>
      <c r="H30" s="185" t="s">
        <v>61</v>
      </c>
      <c r="I30" s="187"/>
      <c r="J30" s="185" t="s">
        <v>61</v>
      </c>
    </row>
    <row r="31" spans="1:16" ht="19.5" customHeight="1" thickBot="1">
      <c r="A31" s="13" t="s">
        <v>67</v>
      </c>
      <c r="B31" s="3"/>
      <c r="C31" s="3"/>
      <c r="D31" s="182">
        <f>SUM(D29:D30)</f>
        <v>37314385</v>
      </c>
      <c r="E31" s="150"/>
      <c r="F31" s="182">
        <f>SUM(F29:F30)</f>
        <v>38885894</v>
      </c>
      <c r="G31" s="179"/>
      <c r="H31" s="182">
        <f>SUM(H29:H30)</f>
        <v>32285023</v>
      </c>
      <c r="I31" s="179"/>
      <c r="J31" s="182">
        <f>SUM(J29:J30)</f>
        <v>32344453</v>
      </c>
    </row>
    <row r="32" spans="1:16" ht="19.5" customHeight="1" thickTop="1">
      <c r="A32" s="13"/>
      <c r="B32" s="3"/>
      <c r="C32" s="3"/>
      <c r="D32" s="152"/>
      <c r="E32" s="150"/>
      <c r="F32" s="152"/>
      <c r="G32" s="179"/>
      <c r="H32" s="152"/>
      <c r="I32" s="179"/>
      <c r="J32" s="152"/>
    </row>
    <row r="33" spans="1:13" ht="19.5" customHeight="1">
      <c r="A33" s="13" t="s">
        <v>91</v>
      </c>
      <c r="B33" s="3"/>
      <c r="C33" s="3"/>
      <c r="D33" s="152"/>
      <c r="E33" s="150"/>
      <c r="F33" s="152"/>
      <c r="G33" s="179"/>
      <c r="H33" s="152"/>
      <c r="I33" s="179"/>
      <c r="J33" s="152"/>
    </row>
    <row r="34" spans="1:13" ht="19.5" customHeight="1">
      <c r="A34" s="43" t="s">
        <v>86</v>
      </c>
      <c r="B34" s="3"/>
      <c r="C34" s="3"/>
      <c r="D34" s="183">
        <f>D26</f>
        <v>37314385</v>
      </c>
      <c r="E34" s="156"/>
      <c r="F34" s="183">
        <f>F26</f>
        <v>38885894</v>
      </c>
      <c r="G34" s="184"/>
      <c r="H34" s="183">
        <f>H26</f>
        <v>32285023</v>
      </c>
      <c r="I34" s="184"/>
      <c r="J34" s="183">
        <f>J26</f>
        <v>32344453</v>
      </c>
    </row>
    <row r="35" spans="1:13" ht="19.5" customHeight="1">
      <c r="A35" s="43" t="s">
        <v>62</v>
      </c>
      <c r="B35" s="3"/>
      <c r="C35" s="3"/>
      <c r="D35" s="185" t="s">
        <v>61</v>
      </c>
      <c r="E35" s="186"/>
      <c r="F35" s="185" t="s">
        <v>61</v>
      </c>
      <c r="G35" s="187"/>
      <c r="H35" s="185" t="s">
        <v>61</v>
      </c>
      <c r="I35" s="187"/>
      <c r="J35" s="185" t="s">
        <v>61</v>
      </c>
    </row>
    <row r="36" spans="1:13" ht="19.5" customHeight="1" thickBot="1">
      <c r="A36" s="13" t="s">
        <v>45</v>
      </c>
      <c r="B36" s="3"/>
      <c r="C36" s="3"/>
      <c r="D36" s="182">
        <f>SUM(D34:D35)</f>
        <v>37314385</v>
      </c>
      <c r="E36" s="150"/>
      <c r="F36" s="182">
        <f>SUM(F34:F35)</f>
        <v>38885894</v>
      </c>
      <c r="G36" s="179"/>
      <c r="H36" s="182">
        <f>SUM(H34:H35)</f>
        <v>32285023</v>
      </c>
      <c r="I36" s="179"/>
      <c r="J36" s="182">
        <f>SUM(J34:J35)</f>
        <v>32344453</v>
      </c>
    </row>
    <row r="37" spans="1:13" s="94" customFormat="1" ht="19.5" customHeight="1" thickTop="1">
      <c r="A37" s="13"/>
      <c r="B37" s="20"/>
      <c r="C37" s="3"/>
      <c r="D37" s="147"/>
      <c r="E37" s="147"/>
      <c r="F37" s="147"/>
      <c r="G37" s="147"/>
      <c r="H37" s="147"/>
      <c r="I37" s="147"/>
      <c r="J37" s="147"/>
      <c r="K37" s="3"/>
      <c r="L37" s="104"/>
      <c r="M37" s="3"/>
    </row>
    <row r="38" spans="1:13" ht="19.5" customHeight="1" thickBot="1">
      <c r="A38" s="13" t="s">
        <v>71</v>
      </c>
      <c r="B38" s="20">
        <v>9</v>
      </c>
      <c r="C38" s="3"/>
      <c r="D38" s="154">
        <f>+D31/107625000</f>
        <v>0.34670740998838562</v>
      </c>
      <c r="E38" s="152"/>
      <c r="F38" s="154">
        <f>+F31/107625000</f>
        <v>0.36130911962833911</v>
      </c>
      <c r="G38" s="152"/>
      <c r="H38" s="154">
        <f>+H31/107625000</f>
        <v>0.29997698490127761</v>
      </c>
      <c r="I38" s="152"/>
      <c r="J38" s="154">
        <f>+J31/107625000</f>
        <v>0.30052918002322881</v>
      </c>
    </row>
    <row r="39" spans="1:13" ht="20.25" customHeight="1" thickTop="1">
      <c r="A39" s="90"/>
      <c r="B39" s="20"/>
      <c r="C39" s="3"/>
      <c r="D39" s="91"/>
      <c r="E39" s="89"/>
      <c r="F39" s="91"/>
      <c r="G39" s="89"/>
      <c r="H39" s="91"/>
      <c r="I39" s="89"/>
      <c r="J39" s="91"/>
    </row>
    <row r="40" spans="1:13" ht="20.25" customHeight="1">
      <c r="E40" s="107"/>
      <c r="G40" s="107"/>
      <c r="I40" s="107"/>
    </row>
    <row r="41" spans="1:13" ht="20.25" customHeight="1">
      <c r="E41" s="107"/>
      <c r="G41" s="107"/>
      <c r="I41" s="107"/>
    </row>
    <row r="42" spans="1:13" ht="20.25" customHeight="1">
      <c r="E42" s="107"/>
      <c r="G42" s="107"/>
      <c r="I42" s="107"/>
    </row>
    <row r="43" spans="1:13" ht="20.25" customHeight="1">
      <c r="E43" s="107"/>
      <c r="G43" s="107"/>
      <c r="I43" s="107"/>
    </row>
    <row r="44" spans="1:13" ht="20.25" customHeight="1">
      <c r="E44" s="107"/>
      <c r="G44" s="107"/>
      <c r="I44" s="107"/>
    </row>
    <row r="45" spans="1:13" ht="20.25" customHeight="1">
      <c r="E45" s="107"/>
      <c r="G45" s="107"/>
      <c r="I45" s="107"/>
    </row>
    <row r="46" spans="1:13" ht="20.25" customHeight="1">
      <c r="E46" s="107"/>
      <c r="G46" s="107"/>
      <c r="I46" s="107"/>
    </row>
    <row r="47" spans="1:13" ht="20.25" customHeight="1">
      <c r="E47" s="107"/>
      <c r="G47" s="107"/>
      <c r="I47" s="107"/>
    </row>
    <row r="48" spans="1:13" ht="20.25" customHeight="1">
      <c r="E48" s="107"/>
      <c r="G48" s="107"/>
      <c r="I48" s="107"/>
    </row>
    <row r="49" spans="5:9" ht="20.25" customHeight="1">
      <c r="E49" s="107"/>
      <c r="G49" s="107"/>
      <c r="I49" s="107"/>
    </row>
    <row r="50" spans="5:9" ht="20.25" customHeight="1">
      <c r="E50" s="107"/>
      <c r="G50" s="107"/>
      <c r="I50" s="107"/>
    </row>
    <row r="51" spans="5:9" ht="20.25" customHeight="1">
      <c r="E51" s="107"/>
      <c r="G51" s="107"/>
      <c r="I51" s="107"/>
    </row>
    <row r="52" spans="5:9" ht="20.25" customHeight="1">
      <c r="E52" s="107"/>
      <c r="G52" s="107"/>
      <c r="I52" s="107"/>
    </row>
    <row r="53" spans="5:9" ht="20.25" customHeight="1">
      <c r="E53" s="107"/>
      <c r="G53" s="107"/>
      <c r="I53" s="107"/>
    </row>
    <row r="54" spans="5:9" ht="20.25" customHeight="1">
      <c r="E54" s="107"/>
      <c r="G54" s="107"/>
      <c r="I54" s="107"/>
    </row>
    <row r="55" spans="5:9" ht="20.25" customHeight="1">
      <c r="E55" s="107"/>
      <c r="G55" s="107"/>
      <c r="I55" s="107"/>
    </row>
    <row r="56" spans="5:9" ht="20.25" customHeight="1">
      <c r="E56" s="107"/>
      <c r="G56" s="107"/>
      <c r="I56" s="107"/>
    </row>
    <row r="57" spans="5:9" ht="20.25" customHeight="1">
      <c r="E57" s="107"/>
      <c r="G57" s="107"/>
      <c r="I57" s="107"/>
    </row>
    <row r="58" spans="5:9" ht="20.25" customHeight="1">
      <c r="E58" s="107"/>
      <c r="G58" s="107"/>
      <c r="I58" s="107"/>
    </row>
    <row r="59" spans="5:9" ht="20.25" customHeight="1">
      <c r="E59" s="107"/>
      <c r="G59" s="107"/>
      <c r="I59" s="107"/>
    </row>
    <row r="60" spans="5:9" ht="20.25" customHeight="1">
      <c r="E60" s="107"/>
      <c r="G60" s="107"/>
      <c r="I60" s="107"/>
    </row>
    <row r="61" spans="5:9" ht="20.25" customHeight="1">
      <c r="E61" s="107"/>
      <c r="G61" s="107"/>
      <c r="I61" s="107"/>
    </row>
    <row r="62" spans="5:9" ht="20.25" customHeight="1">
      <c r="E62" s="107"/>
      <c r="G62" s="107"/>
      <c r="I62" s="107"/>
    </row>
    <row r="63" spans="5:9" ht="20.25" customHeight="1">
      <c r="E63" s="107"/>
      <c r="G63" s="107"/>
      <c r="I63" s="107"/>
    </row>
    <row r="64" spans="5:9" ht="20.25" customHeight="1">
      <c r="E64" s="107"/>
      <c r="G64" s="107"/>
      <c r="I64" s="107"/>
    </row>
    <row r="65" spans="5:9" ht="20.25" customHeight="1">
      <c r="E65" s="107"/>
      <c r="G65" s="107"/>
      <c r="I65" s="107"/>
    </row>
    <row r="66" spans="5:9" ht="20.25" customHeight="1">
      <c r="E66" s="107"/>
      <c r="G66" s="107"/>
      <c r="I66" s="107"/>
    </row>
    <row r="67" spans="5:9" ht="20.25" customHeight="1">
      <c r="E67" s="107"/>
      <c r="G67" s="107"/>
      <c r="I67" s="107"/>
    </row>
    <row r="68" spans="5:9" ht="20.25" customHeight="1">
      <c r="E68" s="107"/>
      <c r="G68" s="107"/>
      <c r="I68" s="107"/>
    </row>
    <row r="69" spans="5:9" ht="20.25" customHeight="1">
      <c r="E69" s="107"/>
      <c r="G69" s="107"/>
      <c r="I69" s="107"/>
    </row>
    <row r="70" spans="5:9" ht="20.25" customHeight="1">
      <c r="E70" s="107"/>
      <c r="G70" s="107"/>
      <c r="I70" s="107"/>
    </row>
    <row r="71" spans="5:9" ht="20.25" customHeight="1">
      <c r="E71" s="107"/>
      <c r="G71" s="107"/>
      <c r="I71" s="107"/>
    </row>
    <row r="72" spans="5:9" ht="20.25" customHeight="1">
      <c r="E72" s="107"/>
      <c r="G72" s="107"/>
      <c r="I72" s="107"/>
    </row>
    <row r="73" spans="5:9" ht="20.25" customHeight="1">
      <c r="E73" s="107"/>
      <c r="G73" s="107"/>
      <c r="I73" s="107"/>
    </row>
    <row r="74" spans="5:9" ht="20.25" customHeight="1">
      <c r="E74" s="107"/>
      <c r="G74" s="107"/>
      <c r="I74" s="107"/>
    </row>
    <row r="75" spans="5:9" ht="20.25" customHeight="1">
      <c r="E75" s="107"/>
      <c r="G75" s="107"/>
      <c r="I75" s="107"/>
    </row>
    <row r="76" spans="5:9" ht="20.25" customHeight="1">
      <c r="E76" s="107"/>
      <c r="G76" s="107"/>
      <c r="I76" s="107"/>
    </row>
    <row r="77" spans="5:9" ht="20.25" customHeight="1">
      <c r="E77" s="107"/>
      <c r="G77" s="107"/>
      <c r="I77" s="107"/>
    </row>
    <row r="78" spans="5:9" ht="20.25" customHeight="1">
      <c r="E78" s="107"/>
      <c r="G78" s="107"/>
      <c r="I78" s="107"/>
    </row>
    <row r="79" spans="5:9" ht="20.25" customHeight="1">
      <c r="E79" s="107"/>
      <c r="G79" s="107"/>
      <c r="I79" s="107"/>
    </row>
    <row r="80" spans="5:9" ht="20.25" customHeight="1">
      <c r="E80" s="107"/>
      <c r="G80" s="107"/>
      <c r="I80" s="107"/>
    </row>
    <row r="81" spans="5:9" ht="20.25" customHeight="1">
      <c r="E81" s="107"/>
      <c r="G81" s="107"/>
      <c r="I81" s="107"/>
    </row>
    <row r="82" spans="5:9" ht="20.25" customHeight="1">
      <c r="E82" s="107"/>
      <c r="G82" s="107"/>
      <c r="I82" s="107"/>
    </row>
    <row r="83" spans="5:9" ht="20.25" customHeight="1">
      <c r="E83" s="107"/>
      <c r="G83" s="107"/>
      <c r="I83" s="107"/>
    </row>
    <row r="84" spans="5:9" ht="20.25" customHeight="1">
      <c r="E84" s="107"/>
      <c r="G84" s="107"/>
      <c r="I84" s="107"/>
    </row>
    <row r="85" spans="5:9" ht="20.25" customHeight="1">
      <c r="E85" s="107"/>
      <c r="G85" s="107"/>
      <c r="I85" s="107"/>
    </row>
    <row r="86" spans="5:9" ht="20.25" customHeight="1">
      <c r="E86" s="107"/>
      <c r="G86" s="107"/>
      <c r="I86" s="107"/>
    </row>
    <row r="87" spans="5:9" ht="20.25" customHeight="1">
      <c r="E87" s="107"/>
      <c r="G87" s="107"/>
      <c r="I87" s="107"/>
    </row>
    <row r="88" spans="5:9" ht="20.25" customHeight="1">
      <c r="E88" s="107"/>
      <c r="G88" s="107"/>
      <c r="I88" s="107"/>
    </row>
    <row r="89" spans="5:9" ht="20.25" customHeight="1">
      <c r="E89" s="107"/>
      <c r="G89" s="107"/>
      <c r="I89" s="107"/>
    </row>
    <row r="90" spans="5:9" ht="20.25" customHeight="1">
      <c r="E90" s="107"/>
      <c r="G90" s="107"/>
      <c r="I90" s="107"/>
    </row>
    <row r="91" spans="5:9" ht="20.25" customHeight="1">
      <c r="E91" s="107"/>
      <c r="G91" s="107"/>
      <c r="I91" s="107"/>
    </row>
    <row r="92" spans="5:9" ht="20.25" customHeight="1">
      <c r="E92" s="107"/>
      <c r="G92" s="107"/>
      <c r="I92" s="107"/>
    </row>
    <row r="93" spans="5:9" ht="20.25" customHeight="1">
      <c r="E93" s="107"/>
      <c r="G93" s="107"/>
      <c r="I93" s="107"/>
    </row>
    <row r="94" spans="5:9" ht="20.25" customHeight="1">
      <c r="E94" s="107"/>
      <c r="G94" s="107"/>
      <c r="I94" s="107"/>
    </row>
    <row r="95" spans="5:9" ht="20.25" customHeight="1">
      <c r="E95" s="107"/>
      <c r="G95" s="107"/>
      <c r="I95" s="107"/>
    </row>
    <row r="96" spans="5:9" ht="20.25" customHeight="1">
      <c r="E96" s="107"/>
      <c r="G96" s="107"/>
      <c r="I96" s="107"/>
    </row>
    <row r="97" spans="5:9" ht="20.25" customHeight="1">
      <c r="E97" s="107"/>
      <c r="G97" s="107"/>
      <c r="I97" s="107"/>
    </row>
    <row r="98" spans="5:9" ht="20.25" customHeight="1">
      <c r="E98" s="107"/>
      <c r="G98" s="107"/>
      <c r="I98" s="107"/>
    </row>
    <row r="99" spans="5:9" ht="20.25" customHeight="1">
      <c r="E99" s="107"/>
      <c r="G99" s="107"/>
      <c r="I99" s="107"/>
    </row>
    <row r="100" spans="5:9" ht="20.25" customHeight="1">
      <c r="E100" s="107"/>
      <c r="G100" s="107"/>
      <c r="I100" s="107"/>
    </row>
    <row r="101" spans="5:9" ht="20.25" customHeight="1">
      <c r="E101" s="107"/>
      <c r="G101" s="107"/>
      <c r="I101" s="107"/>
    </row>
    <row r="102" spans="5:9" ht="20.25" customHeight="1">
      <c r="E102" s="107"/>
      <c r="G102" s="107"/>
      <c r="I102" s="107"/>
    </row>
    <row r="103" spans="5:9" ht="20.25" customHeight="1">
      <c r="E103" s="107"/>
      <c r="G103" s="107"/>
      <c r="I103" s="107"/>
    </row>
    <row r="104" spans="5:9" ht="20.25" customHeight="1">
      <c r="E104" s="107"/>
      <c r="G104" s="107"/>
      <c r="I104" s="107"/>
    </row>
    <row r="105" spans="5:9" ht="20.25" customHeight="1">
      <c r="E105" s="107"/>
      <c r="G105" s="107"/>
      <c r="I105" s="107"/>
    </row>
    <row r="106" spans="5:9" ht="20.25" customHeight="1">
      <c r="E106" s="107"/>
      <c r="G106" s="107"/>
      <c r="I106" s="107"/>
    </row>
    <row r="107" spans="5:9" ht="20.25" customHeight="1">
      <c r="E107" s="107"/>
      <c r="G107" s="107"/>
      <c r="I107" s="107"/>
    </row>
    <row r="108" spans="5:9" ht="20.25" customHeight="1">
      <c r="E108" s="107"/>
      <c r="G108" s="107"/>
      <c r="I108" s="107"/>
    </row>
    <row r="109" spans="5:9" ht="20.25" customHeight="1">
      <c r="E109" s="107"/>
      <c r="G109" s="107"/>
      <c r="I109" s="107"/>
    </row>
    <row r="110" spans="5:9" ht="20.25" customHeight="1">
      <c r="E110" s="107"/>
      <c r="G110" s="107"/>
      <c r="I110" s="107"/>
    </row>
    <row r="111" spans="5:9" ht="20.25" customHeight="1">
      <c r="E111" s="107"/>
      <c r="G111" s="107"/>
      <c r="I111" s="107"/>
    </row>
    <row r="112" spans="5:9" ht="20.25" customHeight="1">
      <c r="E112" s="107"/>
      <c r="G112" s="107"/>
      <c r="I112" s="107"/>
    </row>
    <row r="113" spans="5:9" ht="20.25" customHeight="1">
      <c r="E113" s="107"/>
      <c r="G113" s="107"/>
      <c r="I113" s="107"/>
    </row>
    <row r="114" spans="5:9" ht="20.25" customHeight="1">
      <c r="E114" s="107"/>
      <c r="G114" s="107"/>
      <c r="I114" s="107"/>
    </row>
    <row r="115" spans="5:9" ht="20.25" customHeight="1">
      <c r="E115" s="107"/>
      <c r="G115" s="107"/>
      <c r="I115" s="107"/>
    </row>
    <row r="116" spans="5:9" ht="20.25" customHeight="1">
      <c r="E116" s="107"/>
      <c r="G116" s="107"/>
      <c r="I116" s="107"/>
    </row>
    <row r="117" spans="5:9" ht="20.25" customHeight="1">
      <c r="E117" s="107"/>
      <c r="G117" s="107"/>
      <c r="I117" s="107"/>
    </row>
    <row r="118" spans="5:9" ht="20.25" customHeight="1">
      <c r="E118" s="107"/>
      <c r="G118" s="107"/>
      <c r="I118" s="107"/>
    </row>
    <row r="119" spans="5:9" ht="20.25" customHeight="1">
      <c r="E119" s="107"/>
      <c r="G119" s="107"/>
      <c r="I119" s="107"/>
    </row>
    <row r="120" spans="5:9" ht="20.25" customHeight="1">
      <c r="E120" s="107"/>
      <c r="G120" s="107"/>
      <c r="I120" s="107"/>
    </row>
    <row r="121" spans="5:9" ht="20.25" customHeight="1">
      <c r="E121" s="107"/>
      <c r="G121" s="107"/>
      <c r="I121" s="107"/>
    </row>
    <row r="122" spans="5:9" ht="20.25" customHeight="1">
      <c r="E122" s="107"/>
      <c r="G122" s="107"/>
      <c r="I122" s="107"/>
    </row>
    <row r="123" spans="5:9" ht="20.25" customHeight="1">
      <c r="E123" s="107"/>
      <c r="G123" s="107"/>
      <c r="I123" s="107"/>
    </row>
    <row r="124" spans="5:9" ht="20.25" customHeight="1">
      <c r="E124" s="107"/>
      <c r="G124" s="107"/>
      <c r="I124" s="107"/>
    </row>
    <row r="125" spans="5:9" ht="20.25" customHeight="1">
      <c r="E125" s="107"/>
      <c r="G125" s="107"/>
      <c r="I125" s="107"/>
    </row>
    <row r="126" spans="5:9" ht="20.25" customHeight="1">
      <c r="E126" s="107"/>
      <c r="G126" s="107"/>
      <c r="I126" s="107"/>
    </row>
    <row r="127" spans="5:9" ht="20.25" customHeight="1">
      <c r="E127" s="107"/>
      <c r="G127" s="107"/>
      <c r="I127" s="107"/>
    </row>
    <row r="128" spans="5:9" ht="20.25" customHeight="1">
      <c r="E128" s="107"/>
      <c r="G128" s="107"/>
      <c r="I128" s="107"/>
    </row>
    <row r="129" spans="5:9" ht="20.25" customHeight="1">
      <c r="E129" s="107"/>
      <c r="G129" s="107"/>
      <c r="I129" s="107"/>
    </row>
    <row r="130" spans="5:9" ht="20.25" customHeight="1">
      <c r="E130" s="107"/>
      <c r="G130" s="107"/>
      <c r="I130" s="107"/>
    </row>
    <row r="131" spans="5:9" ht="20.25" customHeight="1">
      <c r="E131" s="107"/>
      <c r="G131" s="107"/>
      <c r="I131" s="107"/>
    </row>
    <row r="132" spans="5:9" ht="20.25" customHeight="1">
      <c r="E132" s="107"/>
      <c r="G132" s="107"/>
      <c r="I132" s="107"/>
    </row>
    <row r="133" spans="5:9" ht="20.25" customHeight="1">
      <c r="E133" s="107"/>
      <c r="G133" s="107"/>
      <c r="I133" s="107"/>
    </row>
    <row r="134" spans="5:9" ht="20.25" customHeight="1">
      <c r="E134" s="107"/>
      <c r="G134" s="107"/>
      <c r="I134" s="107"/>
    </row>
    <row r="135" spans="5:9" ht="20.25" customHeight="1">
      <c r="E135" s="107"/>
      <c r="G135" s="107"/>
      <c r="I135" s="107"/>
    </row>
    <row r="136" spans="5:9" ht="20.25" customHeight="1">
      <c r="E136" s="107"/>
      <c r="G136" s="107"/>
      <c r="I136" s="107"/>
    </row>
    <row r="137" spans="5:9" ht="20.25" customHeight="1">
      <c r="E137" s="107"/>
      <c r="G137" s="107"/>
      <c r="I137" s="107"/>
    </row>
    <row r="138" spans="5:9" ht="20.25" customHeight="1">
      <c r="E138" s="107"/>
      <c r="G138" s="107"/>
      <c r="I138" s="107"/>
    </row>
    <row r="139" spans="5:9" ht="20.25" customHeight="1">
      <c r="E139" s="107"/>
      <c r="G139" s="107"/>
      <c r="I139" s="107"/>
    </row>
    <row r="140" spans="5:9" ht="20.25" customHeight="1">
      <c r="E140" s="107"/>
      <c r="G140" s="107"/>
      <c r="I140" s="107"/>
    </row>
    <row r="141" spans="5:9" ht="20.25" customHeight="1">
      <c r="E141" s="107"/>
      <c r="G141" s="107"/>
      <c r="I141" s="107"/>
    </row>
    <row r="142" spans="5:9" ht="20.25" customHeight="1">
      <c r="E142" s="107"/>
      <c r="G142" s="107"/>
      <c r="I142" s="107"/>
    </row>
    <row r="143" spans="5:9" ht="20.25" customHeight="1">
      <c r="E143" s="107"/>
      <c r="G143" s="107"/>
      <c r="I143" s="107"/>
    </row>
    <row r="144" spans="5:9" ht="20.25" customHeight="1">
      <c r="E144" s="107"/>
      <c r="G144" s="107"/>
      <c r="I144" s="107"/>
    </row>
    <row r="145" spans="5:9" ht="20.25" customHeight="1">
      <c r="E145" s="107"/>
      <c r="G145" s="107"/>
      <c r="I145" s="107"/>
    </row>
    <row r="146" spans="5:9" ht="20.25" customHeight="1">
      <c r="E146" s="107"/>
      <c r="G146" s="107"/>
      <c r="I146" s="107"/>
    </row>
    <row r="147" spans="5:9" ht="20.25" customHeight="1">
      <c r="E147" s="107"/>
      <c r="G147" s="107"/>
      <c r="I147" s="107"/>
    </row>
    <row r="148" spans="5:9" ht="20.25" customHeight="1">
      <c r="E148" s="107"/>
      <c r="G148" s="107"/>
      <c r="I148" s="107"/>
    </row>
    <row r="149" spans="5:9" ht="20.25" customHeight="1">
      <c r="E149" s="107"/>
      <c r="G149" s="107"/>
      <c r="I149" s="107"/>
    </row>
    <row r="150" spans="5:9" ht="20.25" customHeight="1">
      <c r="E150" s="107"/>
      <c r="G150" s="107"/>
      <c r="I150" s="107"/>
    </row>
    <row r="151" spans="5:9" ht="20.25" customHeight="1">
      <c r="E151" s="107"/>
      <c r="G151" s="107"/>
      <c r="I151" s="107"/>
    </row>
    <row r="152" spans="5:9" ht="20.25" customHeight="1">
      <c r="E152" s="107"/>
      <c r="G152" s="107"/>
      <c r="I152" s="107"/>
    </row>
    <row r="153" spans="5:9" ht="20.25" customHeight="1">
      <c r="E153" s="107"/>
      <c r="G153" s="107"/>
      <c r="I153" s="107"/>
    </row>
    <row r="154" spans="5:9" ht="20.25" customHeight="1">
      <c r="E154" s="107"/>
      <c r="G154" s="107"/>
      <c r="I154" s="107"/>
    </row>
    <row r="155" spans="5:9" ht="20.25" customHeight="1">
      <c r="E155" s="107"/>
      <c r="G155" s="107"/>
      <c r="I155" s="107"/>
    </row>
    <row r="156" spans="5:9" ht="20.25" customHeight="1">
      <c r="E156" s="107"/>
      <c r="G156" s="107"/>
      <c r="I156" s="107"/>
    </row>
    <row r="157" spans="5:9" ht="20.25" customHeight="1">
      <c r="E157" s="107"/>
      <c r="G157" s="107"/>
      <c r="I157" s="107"/>
    </row>
    <row r="158" spans="5:9" ht="20.25" customHeight="1">
      <c r="E158" s="107"/>
      <c r="G158" s="107"/>
      <c r="I158" s="107"/>
    </row>
    <row r="159" spans="5:9" ht="20.25" customHeight="1">
      <c r="E159" s="107"/>
      <c r="G159" s="107"/>
      <c r="I159" s="107"/>
    </row>
    <row r="160" spans="5:9" ht="20.25" customHeight="1">
      <c r="E160" s="107"/>
      <c r="G160" s="107"/>
      <c r="I160" s="107"/>
    </row>
    <row r="161" spans="5:9" ht="20.25" customHeight="1">
      <c r="E161" s="107"/>
      <c r="G161" s="107"/>
      <c r="I161" s="107"/>
    </row>
    <row r="162" spans="5:9" ht="20.25" customHeight="1">
      <c r="E162" s="107"/>
      <c r="G162" s="107"/>
      <c r="I162" s="107"/>
    </row>
    <row r="163" spans="5:9" ht="20.25" customHeight="1">
      <c r="E163" s="107"/>
      <c r="G163" s="107"/>
      <c r="I163" s="107"/>
    </row>
    <row r="164" spans="5:9" ht="20.25" customHeight="1">
      <c r="E164" s="107"/>
      <c r="G164" s="107"/>
      <c r="I164" s="107"/>
    </row>
    <row r="165" spans="5:9" ht="20.25" customHeight="1">
      <c r="E165" s="107"/>
      <c r="G165" s="107"/>
      <c r="I165" s="107"/>
    </row>
    <row r="166" spans="5:9" ht="20.25" customHeight="1">
      <c r="E166" s="107"/>
      <c r="G166" s="107"/>
      <c r="I166" s="107"/>
    </row>
    <row r="167" spans="5:9" ht="20.25" customHeight="1">
      <c r="E167" s="107"/>
      <c r="G167" s="107"/>
      <c r="I167" s="107"/>
    </row>
    <row r="168" spans="5:9" ht="20.25" customHeight="1">
      <c r="E168" s="107"/>
      <c r="G168" s="107"/>
      <c r="I168" s="107"/>
    </row>
    <row r="169" spans="5:9" ht="20.25" customHeight="1">
      <c r="E169" s="107"/>
      <c r="G169" s="107"/>
      <c r="I169" s="107"/>
    </row>
    <row r="170" spans="5:9" ht="20.25" customHeight="1">
      <c r="E170" s="107"/>
      <c r="G170" s="107"/>
      <c r="I170" s="107"/>
    </row>
    <row r="171" spans="5:9" ht="20.25" customHeight="1">
      <c r="E171" s="107"/>
      <c r="G171" s="107"/>
      <c r="I171" s="107"/>
    </row>
    <row r="172" spans="5:9" ht="20.25" customHeight="1">
      <c r="E172" s="107"/>
      <c r="G172" s="107"/>
      <c r="I172" s="107"/>
    </row>
    <row r="173" spans="5:9" ht="20.25" customHeight="1">
      <c r="E173" s="107"/>
      <c r="G173" s="107"/>
      <c r="I173" s="107"/>
    </row>
    <row r="174" spans="5:9" ht="20.25" customHeight="1">
      <c r="E174" s="107"/>
      <c r="G174" s="107"/>
      <c r="I174" s="107"/>
    </row>
    <row r="175" spans="5:9" ht="20.25" customHeight="1">
      <c r="E175" s="107"/>
      <c r="G175" s="107"/>
      <c r="I175" s="107"/>
    </row>
    <row r="176" spans="5:9" ht="20.25" customHeight="1">
      <c r="E176" s="107"/>
      <c r="G176" s="107"/>
      <c r="I176" s="107"/>
    </row>
    <row r="177" spans="5:9" ht="20.25" customHeight="1">
      <c r="E177" s="107"/>
      <c r="G177" s="107"/>
      <c r="I177" s="107"/>
    </row>
    <row r="178" spans="5:9" ht="20.25" customHeight="1">
      <c r="E178" s="107"/>
      <c r="G178" s="107"/>
      <c r="I178" s="107"/>
    </row>
    <row r="179" spans="5:9" ht="20.25" customHeight="1">
      <c r="E179" s="107"/>
      <c r="G179" s="107"/>
      <c r="I179" s="107"/>
    </row>
    <row r="180" spans="5:9" ht="20.25" customHeight="1">
      <c r="E180" s="107"/>
      <c r="G180" s="107"/>
      <c r="I180" s="107"/>
    </row>
    <row r="181" spans="5:9" ht="20.25" customHeight="1">
      <c r="E181" s="107"/>
      <c r="G181" s="107"/>
      <c r="I181" s="107"/>
    </row>
    <row r="182" spans="5:9" ht="20.25" customHeight="1">
      <c r="E182" s="107"/>
      <c r="G182" s="107"/>
      <c r="I182" s="107"/>
    </row>
    <row r="183" spans="5:9" ht="20.25" customHeight="1">
      <c r="E183" s="107"/>
      <c r="G183" s="107"/>
      <c r="I183" s="107"/>
    </row>
    <row r="184" spans="5:9" ht="20.25" customHeight="1">
      <c r="E184" s="107"/>
      <c r="G184" s="107"/>
      <c r="I184" s="107"/>
    </row>
    <row r="185" spans="5:9" ht="20.25" customHeight="1">
      <c r="E185" s="107"/>
      <c r="G185" s="107"/>
      <c r="I185" s="107"/>
    </row>
    <row r="186" spans="5:9" ht="20.25" customHeight="1">
      <c r="E186" s="107"/>
      <c r="G186" s="107"/>
      <c r="I186" s="107"/>
    </row>
    <row r="187" spans="5:9" ht="20.25" customHeight="1">
      <c r="E187" s="107"/>
      <c r="G187" s="107"/>
      <c r="I187" s="107"/>
    </row>
    <row r="188" spans="5:9" ht="20.25" customHeight="1">
      <c r="E188" s="107"/>
      <c r="G188" s="107"/>
      <c r="I188" s="107"/>
    </row>
    <row r="189" spans="5:9" ht="20.25" customHeight="1">
      <c r="E189" s="107"/>
      <c r="G189" s="107"/>
      <c r="I189" s="107"/>
    </row>
    <row r="190" spans="5:9" ht="20.25" customHeight="1">
      <c r="E190" s="107"/>
      <c r="G190" s="107"/>
      <c r="I190" s="107"/>
    </row>
    <row r="191" spans="5:9" ht="20.25" customHeight="1">
      <c r="E191" s="107"/>
      <c r="G191" s="107"/>
      <c r="I191" s="107"/>
    </row>
    <row r="192" spans="5:9" ht="20.25" customHeight="1">
      <c r="E192" s="107"/>
      <c r="G192" s="107"/>
      <c r="I192" s="107"/>
    </row>
    <row r="193" spans="5:9" ht="20.25" customHeight="1">
      <c r="E193" s="107"/>
      <c r="G193" s="107"/>
      <c r="I193" s="107"/>
    </row>
    <row r="194" spans="5:9" ht="20.25" customHeight="1">
      <c r="E194" s="107"/>
      <c r="G194" s="107"/>
      <c r="I194" s="107"/>
    </row>
    <row r="195" spans="5:9" ht="20.25" customHeight="1">
      <c r="E195" s="107"/>
      <c r="G195" s="107"/>
      <c r="I195" s="107"/>
    </row>
    <row r="196" spans="5:9" ht="20.25" customHeight="1">
      <c r="E196" s="107"/>
      <c r="G196" s="107"/>
      <c r="I196" s="107"/>
    </row>
    <row r="197" spans="5:9" ht="20.25" customHeight="1">
      <c r="E197" s="107"/>
      <c r="G197" s="107"/>
      <c r="I197" s="107"/>
    </row>
    <row r="198" spans="5:9" ht="20.25" customHeight="1">
      <c r="E198" s="107"/>
      <c r="G198" s="107"/>
      <c r="I198" s="107"/>
    </row>
    <row r="199" spans="5:9" ht="20.25" customHeight="1">
      <c r="E199" s="107"/>
      <c r="G199" s="107"/>
      <c r="I199" s="107"/>
    </row>
    <row r="200" spans="5:9" ht="20.25" customHeight="1">
      <c r="E200" s="107"/>
      <c r="G200" s="107"/>
      <c r="I200" s="107"/>
    </row>
    <row r="201" spans="5:9" ht="20.25" customHeight="1">
      <c r="E201" s="107"/>
      <c r="G201" s="107"/>
      <c r="I201" s="107"/>
    </row>
    <row r="202" spans="5:9" ht="20.25" customHeight="1">
      <c r="E202" s="107"/>
      <c r="G202" s="107"/>
      <c r="I202" s="107"/>
    </row>
    <row r="203" spans="5:9" ht="20.25" customHeight="1">
      <c r="E203" s="107"/>
      <c r="G203" s="107"/>
      <c r="I203" s="107"/>
    </row>
    <row r="204" spans="5:9" ht="20.25" customHeight="1">
      <c r="E204" s="107"/>
      <c r="G204" s="107"/>
      <c r="I204" s="107"/>
    </row>
    <row r="205" spans="5:9" ht="20.25" customHeight="1">
      <c r="E205" s="107"/>
      <c r="G205" s="107"/>
      <c r="I205" s="107"/>
    </row>
    <row r="206" spans="5:9" ht="20.25" customHeight="1">
      <c r="E206" s="107"/>
      <c r="G206" s="107"/>
      <c r="I206" s="107"/>
    </row>
    <row r="207" spans="5:9" ht="20.25" customHeight="1">
      <c r="E207" s="107"/>
      <c r="G207" s="107"/>
      <c r="I207" s="107"/>
    </row>
    <row r="208" spans="5:9" ht="20.25" customHeight="1">
      <c r="E208" s="107"/>
      <c r="G208" s="107"/>
      <c r="I208" s="107"/>
    </row>
    <row r="209" spans="5:9" ht="20.25" customHeight="1">
      <c r="E209" s="107"/>
      <c r="G209" s="107"/>
      <c r="I209" s="107"/>
    </row>
    <row r="210" spans="5:9" ht="20.25" customHeight="1">
      <c r="E210" s="107"/>
      <c r="G210" s="107"/>
      <c r="I210" s="107"/>
    </row>
    <row r="211" spans="5:9" ht="20.25" customHeight="1">
      <c r="E211" s="107"/>
      <c r="G211" s="107"/>
      <c r="I211" s="107"/>
    </row>
    <row r="212" spans="5:9" ht="20.25" customHeight="1">
      <c r="E212" s="107"/>
      <c r="G212" s="107"/>
      <c r="I212" s="107"/>
    </row>
    <row r="213" spans="5:9" ht="20.25" customHeight="1">
      <c r="E213" s="107"/>
      <c r="G213" s="107"/>
      <c r="I213" s="107"/>
    </row>
    <row r="214" spans="5:9" ht="20.25" customHeight="1">
      <c r="E214" s="107"/>
      <c r="G214" s="107"/>
      <c r="I214" s="107"/>
    </row>
    <row r="215" spans="5:9" ht="20.25" customHeight="1">
      <c r="E215" s="107"/>
      <c r="G215" s="107"/>
      <c r="I215" s="107"/>
    </row>
    <row r="216" spans="5:9" ht="20.25" customHeight="1">
      <c r="E216" s="107"/>
      <c r="G216" s="107"/>
      <c r="I216" s="107"/>
    </row>
    <row r="217" spans="5:9" ht="20.25" customHeight="1">
      <c r="E217" s="107"/>
      <c r="G217" s="107"/>
      <c r="I217" s="107"/>
    </row>
    <row r="218" spans="5:9" ht="20.25" customHeight="1">
      <c r="E218" s="107"/>
      <c r="G218" s="107"/>
      <c r="I218" s="107"/>
    </row>
    <row r="219" spans="5:9" ht="20.25" customHeight="1">
      <c r="E219" s="107"/>
      <c r="G219" s="107"/>
      <c r="I219" s="107"/>
    </row>
    <row r="220" spans="5:9" ht="20.25" customHeight="1">
      <c r="E220" s="107"/>
      <c r="G220" s="107"/>
      <c r="I220" s="107"/>
    </row>
    <row r="221" spans="5:9" ht="20.25" customHeight="1">
      <c r="E221" s="107"/>
      <c r="G221" s="107"/>
      <c r="I221" s="107"/>
    </row>
  </sheetData>
  <mergeCells count="10">
    <mergeCell ref="A2:J2"/>
    <mergeCell ref="D4:F4"/>
    <mergeCell ref="H4:J4"/>
    <mergeCell ref="D5:F5"/>
    <mergeCell ref="H5:J5"/>
    <mergeCell ref="D9:J9"/>
    <mergeCell ref="D6:F6"/>
    <mergeCell ref="D7:F7"/>
    <mergeCell ref="H7:J7"/>
    <mergeCell ref="H6:J6"/>
  </mergeCells>
  <pageMargins left="0.8" right="0.8" top="0.48" bottom="0.5" header="0.5" footer="0.5"/>
  <pageSetup paperSize="9" scale="83" firstPageNumber="4" orientation="portrait" useFirstPageNumber="1" r:id="rId1"/>
  <headerFooter>
    <oddFooter>&amp;LThe accompanying notes are an integral part of these financial statements.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view="pageBreakPreview" zoomScale="85" zoomScaleNormal="90" zoomScaleSheetLayoutView="85" workbookViewId="0">
      <selection activeCell="C21" sqref="C21:K21"/>
    </sheetView>
  </sheetViews>
  <sheetFormatPr defaultRowHeight="21" customHeight="1"/>
  <cols>
    <col min="1" max="1" width="43.85546875" style="48" customWidth="1"/>
    <col min="2" max="2" width="6.42578125" style="48" customWidth="1"/>
    <col min="3" max="3" width="15.7109375" style="48" bestFit="1" customWidth="1"/>
    <col min="4" max="4" width="2" style="48" customWidth="1"/>
    <col min="5" max="5" width="14" style="48" bestFit="1" customWidth="1"/>
    <col min="6" max="6" width="2" style="48" customWidth="1"/>
    <col min="7" max="7" width="14.5703125" style="48" customWidth="1"/>
    <col min="8" max="8" width="2" style="48" customWidth="1"/>
    <col min="9" max="9" width="14.5703125" style="48" customWidth="1"/>
    <col min="10" max="10" width="2" style="48" customWidth="1"/>
    <col min="11" max="11" width="14" style="48" bestFit="1" customWidth="1"/>
    <col min="12" max="12" width="0.5703125" style="48" customWidth="1"/>
    <col min="13" max="13" width="16.42578125" style="48" customWidth="1"/>
    <col min="14" max="14" width="1" style="48" customWidth="1"/>
    <col min="15" max="15" width="12" style="48" customWidth="1"/>
    <col min="16" max="16384" width="9.140625" style="48"/>
  </cols>
  <sheetData>
    <row r="1" spans="1:15" s="208" customFormat="1" ht="21" customHeight="1">
      <c r="A1" s="224" t="s">
        <v>57</v>
      </c>
      <c r="B1" s="224"/>
      <c r="C1" s="224"/>
      <c r="D1" s="224"/>
      <c r="E1" s="224"/>
      <c r="F1" s="224"/>
      <c r="G1" s="224"/>
      <c r="H1" s="35"/>
      <c r="I1" s="35"/>
      <c r="J1" s="35"/>
      <c r="K1" s="35"/>
      <c r="L1" s="35"/>
      <c r="M1" s="128"/>
      <c r="N1" s="35"/>
      <c r="O1" s="128"/>
    </row>
    <row r="2" spans="1:15" s="9" customFormat="1" ht="21" customHeight="1">
      <c r="A2" s="8" t="s">
        <v>54</v>
      </c>
      <c r="B2" s="36"/>
      <c r="C2" s="36"/>
      <c r="D2" s="36"/>
      <c r="E2" s="36"/>
      <c r="F2" s="37"/>
      <c r="G2" s="36"/>
      <c r="H2" s="37"/>
      <c r="I2" s="37"/>
      <c r="J2" s="37"/>
      <c r="K2" s="37"/>
      <c r="L2" s="37"/>
      <c r="M2" s="127"/>
      <c r="N2" s="37"/>
      <c r="O2" s="127"/>
    </row>
    <row r="3" spans="1:15" ht="21" customHeight="1">
      <c r="A3" s="2"/>
      <c r="B3" s="2"/>
      <c r="C3" s="2"/>
      <c r="D3" s="2"/>
      <c r="E3" s="2"/>
      <c r="F3" s="2"/>
      <c r="G3" s="46"/>
      <c r="H3" s="202"/>
      <c r="I3" s="202"/>
      <c r="J3" s="202"/>
      <c r="K3" s="202"/>
      <c r="L3" s="202"/>
      <c r="M3" s="46"/>
      <c r="N3" s="202"/>
      <c r="O3" s="46"/>
    </row>
    <row r="4" spans="1:15" ht="21" customHeight="1">
      <c r="A4" s="203"/>
      <c r="B4" s="61"/>
      <c r="C4" s="216" t="s">
        <v>49</v>
      </c>
      <c r="D4" s="216"/>
      <c r="E4" s="216"/>
      <c r="F4" s="216"/>
      <c r="G4" s="216"/>
      <c r="H4" s="216"/>
      <c r="I4" s="216"/>
      <c r="J4" s="216"/>
      <c r="K4" s="216"/>
      <c r="L4" s="61"/>
      <c r="M4" s="61"/>
      <c r="N4" s="61"/>
      <c r="O4" s="61"/>
    </row>
    <row r="5" spans="1:15" ht="21" customHeight="1">
      <c r="A5" s="203"/>
      <c r="C5" s="73" t="s">
        <v>27</v>
      </c>
      <c r="D5" s="73"/>
      <c r="E5" s="73"/>
      <c r="F5" s="73"/>
      <c r="G5" s="223" t="s">
        <v>31</v>
      </c>
      <c r="H5" s="223"/>
      <c r="I5" s="223"/>
      <c r="J5" s="73"/>
      <c r="K5" s="73" t="s">
        <v>32</v>
      </c>
      <c r="L5" s="71"/>
      <c r="M5" s="46"/>
      <c r="N5" s="202"/>
      <c r="O5" s="46"/>
    </row>
    <row r="6" spans="1:15" ht="21" customHeight="1">
      <c r="A6" s="203"/>
      <c r="C6" s="73" t="s">
        <v>137</v>
      </c>
      <c r="D6" s="73"/>
      <c r="E6" s="71" t="s">
        <v>41</v>
      </c>
      <c r="F6" s="71"/>
      <c r="G6" s="73" t="s">
        <v>28</v>
      </c>
      <c r="H6" s="71"/>
      <c r="I6" s="71"/>
      <c r="J6" s="73"/>
      <c r="K6" s="73" t="s">
        <v>92</v>
      </c>
      <c r="L6" s="71"/>
      <c r="M6" s="73"/>
      <c r="N6" s="202"/>
      <c r="O6" s="73"/>
    </row>
    <row r="7" spans="1:15" ht="21" customHeight="1">
      <c r="A7" s="203"/>
      <c r="B7" s="20"/>
      <c r="C7" s="73" t="s">
        <v>34</v>
      </c>
      <c r="D7" s="73"/>
      <c r="E7" s="73" t="s">
        <v>40</v>
      </c>
      <c r="F7" s="73"/>
      <c r="G7" s="73" t="s">
        <v>35</v>
      </c>
      <c r="H7" s="71"/>
      <c r="I7" s="73" t="s">
        <v>33</v>
      </c>
      <c r="J7" s="73"/>
      <c r="K7" s="73" t="s">
        <v>36</v>
      </c>
      <c r="L7" s="71"/>
      <c r="M7" s="73"/>
      <c r="N7" s="202"/>
      <c r="O7" s="73"/>
    </row>
    <row r="8" spans="1:15" ht="21" customHeight="1">
      <c r="B8" s="38"/>
      <c r="C8" s="222" t="s">
        <v>60</v>
      </c>
      <c r="D8" s="222"/>
      <c r="E8" s="222"/>
      <c r="F8" s="222"/>
      <c r="G8" s="222"/>
      <c r="H8" s="222"/>
      <c r="I8" s="222"/>
      <c r="J8" s="222"/>
      <c r="K8" s="222"/>
      <c r="L8" s="38"/>
      <c r="M8" s="38"/>
    </row>
    <row r="9" spans="1:15" ht="21" customHeight="1">
      <c r="A9" s="13" t="s">
        <v>75</v>
      </c>
      <c r="B9" s="68"/>
      <c r="C9" s="20"/>
      <c r="D9" s="20"/>
      <c r="E9" s="20"/>
      <c r="F9" s="20"/>
      <c r="G9" s="20"/>
      <c r="H9" s="20"/>
      <c r="I9" s="20"/>
      <c r="J9" s="20"/>
      <c r="K9" s="20"/>
      <c r="L9" s="38"/>
      <c r="M9" s="38"/>
    </row>
    <row r="10" spans="1:15" ht="21" customHeight="1">
      <c r="A10" s="13" t="s">
        <v>76</v>
      </c>
      <c r="B10" s="131"/>
      <c r="C10" s="131">
        <v>107625000</v>
      </c>
      <c r="D10" s="42"/>
      <c r="E10" s="131">
        <v>171075000</v>
      </c>
      <c r="F10" s="42"/>
      <c r="G10" s="131">
        <v>26906250</v>
      </c>
      <c r="H10" s="131"/>
      <c r="I10" s="131">
        <v>174651850</v>
      </c>
      <c r="J10" s="42"/>
      <c r="K10" s="42">
        <f>SUM(C10:I10)</f>
        <v>480258100</v>
      </c>
      <c r="L10" s="42"/>
      <c r="M10" s="42"/>
    </row>
    <row r="11" spans="1:15" ht="21" customHeight="1">
      <c r="A11" s="13"/>
      <c r="B11" s="42"/>
      <c r="C11" s="69"/>
      <c r="D11" s="69"/>
      <c r="E11" s="204"/>
      <c r="F11" s="42"/>
      <c r="G11" s="69"/>
      <c r="H11" s="69"/>
      <c r="I11" s="69"/>
      <c r="J11" s="42"/>
      <c r="K11" s="69"/>
      <c r="L11" s="42"/>
      <c r="M11" s="42"/>
    </row>
    <row r="12" spans="1:15" ht="21" customHeight="1">
      <c r="A12" s="2" t="s">
        <v>46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spans="1:15" ht="21" customHeight="1">
      <c r="A13" s="203" t="s">
        <v>38</v>
      </c>
      <c r="B13" s="205"/>
      <c r="C13" s="206" t="s">
        <v>61</v>
      </c>
      <c r="D13" s="133"/>
      <c r="E13" s="206" t="s">
        <v>61</v>
      </c>
      <c r="F13" s="205"/>
      <c r="G13" s="206" t="s">
        <v>61</v>
      </c>
      <c r="H13" s="205"/>
      <c r="I13" s="207">
        <f>'PL 4'!F31</f>
        <v>38885894</v>
      </c>
      <c r="J13" s="135"/>
      <c r="K13" s="193">
        <f>SUM(C13:I13)</f>
        <v>38885894</v>
      </c>
      <c r="L13" s="42"/>
      <c r="M13" s="63"/>
    </row>
    <row r="14" spans="1:15" ht="21" customHeight="1">
      <c r="A14" s="2" t="s">
        <v>45</v>
      </c>
      <c r="B14" s="139"/>
      <c r="C14" s="138" t="s">
        <v>61</v>
      </c>
      <c r="D14" s="137"/>
      <c r="E14" s="138" t="s">
        <v>61</v>
      </c>
      <c r="F14" s="139"/>
      <c r="G14" s="138" t="s">
        <v>61</v>
      </c>
      <c r="H14" s="143"/>
      <c r="I14" s="142">
        <f>SUM(I13)</f>
        <v>38885894</v>
      </c>
      <c r="J14" s="140">
        <f>SUM(J13:J13)</f>
        <v>0</v>
      </c>
      <c r="K14" s="142">
        <f>SUM(K13)</f>
        <v>38885894</v>
      </c>
      <c r="L14" s="70">
        <f>SUM(L13:L13)</f>
        <v>0</v>
      </c>
      <c r="M14" s="70"/>
    </row>
    <row r="15" spans="1:15" ht="21" customHeight="1">
      <c r="A15" s="2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</row>
    <row r="16" spans="1:15" ht="21" customHeight="1" thickBot="1">
      <c r="A16" s="13" t="s">
        <v>77</v>
      </c>
      <c r="B16" s="131"/>
      <c r="C16" s="97">
        <f>SUM(C10,C14)</f>
        <v>107625000</v>
      </c>
      <c r="D16" s="70"/>
      <c r="E16" s="97">
        <f>SUM(E10,E14)</f>
        <v>171075000</v>
      </c>
      <c r="F16" s="70"/>
      <c r="G16" s="97">
        <f>SUM(G10,G14)</f>
        <v>26906250</v>
      </c>
      <c r="H16" s="70"/>
      <c r="I16" s="97">
        <f>SUM(I10,I14)</f>
        <v>213537744</v>
      </c>
      <c r="J16" s="70"/>
      <c r="K16" s="97">
        <f>SUM(K10,K14)</f>
        <v>519143994</v>
      </c>
      <c r="L16" s="42"/>
      <c r="M16" s="42"/>
    </row>
    <row r="17" spans="1:15" ht="21" customHeight="1" thickTop="1"/>
    <row r="18" spans="1:15" s="208" customFormat="1" ht="21" customHeight="1">
      <c r="A18" s="224" t="s">
        <v>57</v>
      </c>
      <c r="B18" s="224"/>
      <c r="C18" s="224"/>
      <c r="D18" s="224"/>
      <c r="E18" s="224"/>
      <c r="F18" s="224"/>
      <c r="G18" s="224"/>
      <c r="H18" s="35"/>
      <c r="I18" s="35"/>
      <c r="J18" s="35"/>
      <c r="K18" s="35"/>
      <c r="L18" s="35"/>
      <c r="M18" s="128"/>
      <c r="N18" s="35"/>
      <c r="O18" s="128"/>
    </row>
    <row r="19" spans="1:15" s="9" customFormat="1" ht="21" customHeight="1">
      <c r="A19" s="8" t="s">
        <v>54</v>
      </c>
      <c r="B19" s="36"/>
      <c r="C19" s="36"/>
      <c r="D19" s="36"/>
      <c r="E19" s="36"/>
      <c r="F19" s="37"/>
      <c r="G19" s="36"/>
      <c r="H19" s="37"/>
      <c r="I19" s="37"/>
      <c r="J19" s="37"/>
      <c r="K19" s="37"/>
      <c r="L19" s="37"/>
      <c r="M19" s="127"/>
      <c r="N19" s="37"/>
      <c r="O19" s="127"/>
    </row>
    <row r="20" spans="1:15" ht="21" customHeight="1">
      <c r="A20" s="2"/>
      <c r="B20" s="2"/>
      <c r="C20" s="2"/>
      <c r="D20" s="2"/>
      <c r="E20" s="2"/>
      <c r="F20" s="2"/>
      <c r="G20" s="46"/>
      <c r="H20" s="202"/>
      <c r="I20" s="202"/>
      <c r="J20" s="202"/>
      <c r="K20" s="202"/>
      <c r="L20" s="202"/>
      <c r="M20" s="46"/>
      <c r="N20" s="202"/>
      <c r="O20" s="46"/>
    </row>
    <row r="21" spans="1:15" ht="21" customHeight="1">
      <c r="A21" s="203"/>
      <c r="B21" s="61"/>
      <c r="C21" s="216" t="s">
        <v>49</v>
      </c>
      <c r="D21" s="216"/>
      <c r="E21" s="216"/>
      <c r="F21" s="216"/>
      <c r="G21" s="216"/>
      <c r="H21" s="216"/>
      <c r="I21" s="216"/>
      <c r="J21" s="216"/>
      <c r="K21" s="216"/>
      <c r="L21" s="61"/>
      <c r="M21" s="61"/>
      <c r="N21" s="61"/>
      <c r="O21" s="61"/>
    </row>
    <row r="22" spans="1:15" ht="21" customHeight="1">
      <c r="A22" s="203"/>
      <c r="C22" s="73" t="s">
        <v>27</v>
      </c>
      <c r="D22" s="73"/>
      <c r="E22" s="73"/>
      <c r="F22" s="73"/>
      <c r="G22" s="223" t="s">
        <v>31</v>
      </c>
      <c r="H22" s="223"/>
      <c r="I22" s="223"/>
      <c r="J22" s="73"/>
      <c r="K22" s="73" t="s">
        <v>32</v>
      </c>
      <c r="L22" s="71"/>
      <c r="M22" s="46"/>
      <c r="N22" s="202"/>
      <c r="O22" s="46"/>
    </row>
    <row r="23" spans="1:15" ht="21" customHeight="1">
      <c r="A23" s="203"/>
      <c r="C23" s="73" t="s">
        <v>137</v>
      </c>
      <c r="D23" s="73"/>
      <c r="E23" s="71" t="s">
        <v>41</v>
      </c>
      <c r="F23" s="71"/>
      <c r="G23" s="73" t="s">
        <v>28</v>
      </c>
      <c r="H23" s="71"/>
      <c r="I23" s="71"/>
      <c r="J23" s="73"/>
      <c r="K23" s="73" t="s">
        <v>92</v>
      </c>
      <c r="L23" s="71"/>
      <c r="M23" s="73"/>
      <c r="N23" s="202"/>
      <c r="O23" s="73"/>
    </row>
    <row r="24" spans="1:15" ht="21" customHeight="1">
      <c r="A24" s="203"/>
      <c r="B24" s="20"/>
      <c r="C24" s="73" t="s">
        <v>34</v>
      </c>
      <c r="D24" s="73"/>
      <c r="E24" s="73" t="s">
        <v>40</v>
      </c>
      <c r="F24" s="73"/>
      <c r="G24" s="73" t="s">
        <v>35</v>
      </c>
      <c r="H24" s="71"/>
      <c r="I24" s="73" t="s">
        <v>33</v>
      </c>
      <c r="J24" s="73"/>
      <c r="K24" s="73" t="s">
        <v>36</v>
      </c>
      <c r="L24" s="71"/>
      <c r="M24" s="73"/>
      <c r="N24" s="202"/>
      <c r="O24" s="73"/>
    </row>
    <row r="25" spans="1:15" ht="21" customHeight="1">
      <c r="B25" s="38"/>
      <c r="C25" s="222" t="s">
        <v>60</v>
      </c>
      <c r="D25" s="222"/>
      <c r="E25" s="222"/>
      <c r="F25" s="222"/>
      <c r="G25" s="222"/>
      <c r="H25" s="222"/>
      <c r="I25" s="222"/>
      <c r="J25" s="222"/>
      <c r="K25" s="222"/>
      <c r="L25" s="38"/>
      <c r="M25" s="38"/>
    </row>
    <row r="26" spans="1:15" ht="21" customHeight="1">
      <c r="A26" s="13" t="s">
        <v>115</v>
      </c>
      <c r="B26" s="68"/>
      <c r="C26" s="20"/>
      <c r="D26" s="20"/>
      <c r="E26" s="20"/>
      <c r="F26" s="20"/>
      <c r="G26" s="20"/>
      <c r="H26" s="20"/>
      <c r="I26" s="20"/>
      <c r="J26" s="20"/>
      <c r="K26" s="20"/>
      <c r="L26" s="38"/>
      <c r="M26" s="38"/>
    </row>
    <row r="27" spans="1:15" ht="21" customHeight="1">
      <c r="A27" s="13" t="s">
        <v>116</v>
      </c>
      <c r="B27" s="131"/>
      <c r="C27" s="131">
        <v>107625000</v>
      </c>
      <c r="D27" s="42"/>
      <c r="E27" s="131">
        <v>171075000</v>
      </c>
      <c r="F27" s="42"/>
      <c r="G27" s="131">
        <v>26906250</v>
      </c>
      <c r="H27" s="131"/>
      <c r="I27" s="131">
        <v>265663865</v>
      </c>
      <c r="J27" s="42"/>
      <c r="K27" s="42">
        <f>SUM(C27:I27)</f>
        <v>571270115</v>
      </c>
      <c r="L27" s="42"/>
      <c r="M27" s="42"/>
    </row>
    <row r="28" spans="1:15" ht="21" customHeight="1">
      <c r="A28" s="13"/>
      <c r="B28" s="42"/>
      <c r="C28" s="69"/>
      <c r="D28" s="69"/>
      <c r="E28" s="204"/>
      <c r="F28" s="42"/>
      <c r="G28" s="69"/>
      <c r="H28" s="69"/>
      <c r="I28" s="69"/>
      <c r="J28" s="42"/>
      <c r="K28" s="69"/>
      <c r="L28" s="42"/>
      <c r="M28" s="42"/>
    </row>
    <row r="29" spans="1:15" ht="21" customHeight="1">
      <c r="A29" s="2" t="s">
        <v>46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</row>
    <row r="30" spans="1:15" ht="21" customHeight="1">
      <c r="A30" s="203" t="s">
        <v>38</v>
      </c>
      <c r="B30" s="205"/>
      <c r="C30" s="206" t="s">
        <v>61</v>
      </c>
      <c r="D30" s="133"/>
      <c r="E30" s="206" t="s">
        <v>61</v>
      </c>
      <c r="F30" s="205"/>
      <c r="G30" s="206" t="s">
        <v>61</v>
      </c>
      <c r="H30" s="205"/>
      <c r="I30" s="207">
        <f>'PL 4'!D21</f>
        <v>37314385</v>
      </c>
      <c r="J30" s="135"/>
      <c r="K30" s="193">
        <f>SUM(C30:I30)</f>
        <v>37314385</v>
      </c>
      <c r="L30" s="42"/>
      <c r="M30" s="63"/>
    </row>
    <row r="31" spans="1:15" ht="21" customHeight="1">
      <c r="A31" s="2" t="s">
        <v>45</v>
      </c>
      <c r="B31" s="139"/>
      <c r="C31" s="138" t="s">
        <v>61</v>
      </c>
      <c r="D31" s="137"/>
      <c r="E31" s="138" t="s">
        <v>61</v>
      </c>
      <c r="F31" s="139"/>
      <c r="G31" s="138" t="s">
        <v>61</v>
      </c>
      <c r="H31" s="143"/>
      <c r="I31" s="142">
        <f>SUM(I30)</f>
        <v>37314385</v>
      </c>
      <c r="J31" s="140">
        <f>SUM(J30:J30)</f>
        <v>0</v>
      </c>
      <c r="K31" s="142">
        <f>SUM(K30)</f>
        <v>37314385</v>
      </c>
      <c r="L31" s="70">
        <f>SUM(L30:L30)</f>
        <v>0</v>
      </c>
      <c r="M31" s="70"/>
    </row>
    <row r="32" spans="1:15" ht="21" customHeight="1">
      <c r="A32" s="2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  <row r="33" spans="1:13" ht="21" customHeight="1" thickBot="1">
      <c r="A33" s="13" t="s">
        <v>117</v>
      </c>
      <c r="B33" s="131"/>
      <c r="C33" s="97">
        <f>SUM(C27,C31)</f>
        <v>107625000</v>
      </c>
      <c r="D33" s="70"/>
      <c r="E33" s="97">
        <f>SUM(E27,E31)</f>
        <v>171075000</v>
      </c>
      <c r="F33" s="70"/>
      <c r="G33" s="97">
        <f>SUM(G27,G31)</f>
        <v>26906250</v>
      </c>
      <c r="H33" s="70"/>
      <c r="I33" s="97">
        <f>SUM(I27,I31)</f>
        <v>302978250</v>
      </c>
      <c r="J33" s="70"/>
      <c r="K33" s="97">
        <f>SUM(K27,K31)</f>
        <v>608584500</v>
      </c>
      <c r="L33" s="42"/>
      <c r="M33" s="42"/>
    </row>
    <row r="34" spans="1:13" ht="21" customHeight="1" thickTop="1"/>
  </sheetData>
  <mergeCells count="8">
    <mergeCell ref="C25:K25"/>
    <mergeCell ref="G5:I5"/>
    <mergeCell ref="C8:K8"/>
    <mergeCell ref="A1:G1"/>
    <mergeCell ref="C4:K4"/>
    <mergeCell ref="A18:G18"/>
    <mergeCell ref="C21:K21"/>
    <mergeCell ref="G22:I22"/>
  </mergeCells>
  <pageMargins left="0.8" right="0.8" top="0.48" bottom="0.5" header="0.5" footer="0.5"/>
  <pageSetup paperSize="9" firstPageNumber="5" orientation="landscape" useFirstPageNumber="1" r:id="rId1"/>
  <headerFooter>
    <oddFooter>&amp;L  The accompanying notes are an integral part of these financial statements.
&amp;C&amp;P</oddFooter>
  </headerFooter>
  <rowBreaks count="1" manualBreakCount="1">
    <brk id="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view="pageBreakPreview" zoomScale="85" zoomScaleNormal="90" zoomScaleSheetLayoutView="85" workbookViewId="0">
      <selection activeCell="D39" sqref="D39"/>
    </sheetView>
  </sheetViews>
  <sheetFormatPr defaultRowHeight="21.75" customHeight="1"/>
  <cols>
    <col min="1" max="1" width="42.7109375" customWidth="1"/>
    <col min="2" max="2" width="5.85546875" customWidth="1"/>
    <col min="3" max="3" width="2" customWidth="1"/>
    <col min="4" max="4" width="14" bestFit="1" customWidth="1"/>
    <col min="5" max="5" width="2" customWidth="1"/>
    <col min="6" max="6" width="14" bestFit="1" customWidth="1"/>
    <col min="7" max="7" width="2" customWidth="1"/>
    <col min="8" max="8" width="14.5703125" customWidth="1"/>
    <col min="9" max="9" width="2" customWidth="1"/>
    <col min="10" max="10" width="14.5703125" customWidth="1"/>
    <col min="11" max="11" width="2" customWidth="1"/>
    <col min="12" max="12" width="14" bestFit="1" customWidth="1"/>
    <col min="13" max="13" width="0.5703125" customWidth="1"/>
    <col min="14" max="14" width="16.42578125" customWidth="1"/>
    <col min="15" max="15" width="1" customWidth="1"/>
    <col min="16" max="16" width="12" customWidth="1"/>
  </cols>
  <sheetData>
    <row r="1" spans="1:16" ht="21" customHeight="1">
      <c r="A1" s="224" t="s">
        <v>57</v>
      </c>
      <c r="B1" s="224"/>
      <c r="C1" s="224"/>
      <c r="D1" s="224"/>
      <c r="E1" s="224"/>
      <c r="F1" s="224"/>
      <c r="G1" s="224"/>
      <c r="H1" s="224"/>
      <c r="I1" s="35"/>
      <c r="J1" s="35"/>
      <c r="K1" s="35"/>
      <c r="L1" s="35"/>
      <c r="M1" s="35"/>
      <c r="N1" s="128"/>
      <c r="O1" s="35"/>
      <c r="P1" s="128"/>
    </row>
    <row r="2" spans="1:16" ht="21" customHeight="1">
      <c r="A2" s="8" t="s">
        <v>54</v>
      </c>
      <c r="B2" s="8"/>
      <c r="C2" s="8"/>
      <c r="D2" s="8"/>
      <c r="E2" s="8"/>
      <c r="F2" s="8"/>
      <c r="G2" s="8"/>
      <c r="H2" s="8"/>
      <c r="I2" s="37"/>
      <c r="J2" s="37"/>
      <c r="K2" s="37"/>
      <c r="L2" s="37"/>
      <c r="M2" s="37"/>
      <c r="N2" s="127"/>
      <c r="O2" s="37"/>
      <c r="P2" s="127"/>
    </row>
    <row r="3" spans="1:16" ht="21" customHeight="1">
      <c r="A3" s="7"/>
      <c r="B3" s="7"/>
      <c r="C3" s="7"/>
      <c r="D3" s="7"/>
      <c r="E3" s="7"/>
      <c r="F3" s="7"/>
      <c r="G3" s="7"/>
      <c r="H3" s="36"/>
      <c r="I3" s="37"/>
      <c r="J3" s="37"/>
      <c r="K3" s="37"/>
      <c r="L3" s="37"/>
      <c r="M3" s="37"/>
      <c r="N3" s="36"/>
      <c r="O3" s="37"/>
      <c r="P3" s="36"/>
    </row>
    <row r="4" spans="1:16" ht="21" customHeight="1">
      <c r="A4" s="34"/>
      <c r="B4" s="61"/>
      <c r="C4" s="61"/>
      <c r="D4" s="216" t="s">
        <v>50</v>
      </c>
      <c r="E4" s="216"/>
      <c r="F4" s="216"/>
      <c r="G4" s="216"/>
      <c r="H4" s="216"/>
      <c r="I4" s="216"/>
      <c r="J4" s="216"/>
      <c r="K4" s="216"/>
      <c r="L4" s="216"/>
      <c r="M4" s="61"/>
      <c r="N4" s="61"/>
      <c r="O4" s="61"/>
      <c r="P4" s="61"/>
    </row>
    <row r="5" spans="1:16" ht="21" customHeight="1">
      <c r="A5" s="34"/>
      <c r="C5" s="41"/>
      <c r="D5" s="41" t="s">
        <v>27</v>
      </c>
      <c r="E5" s="41"/>
      <c r="F5" s="41"/>
      <c r="G5" s="41"/>
      <c r="H5" s="225" t="s">
        <v>31</v>
      </c>
      <c r="I5" s="225"/>
      <c r="J5" s="225"/>
      <c r="K5" s="41"/>
      <c r="L5" s="73" t="s">
        <v>32</v>
      </c>
      <c r="M5" s="39"/>
      <c r="N5" s="12"/>
      <c r="O5" s="40"/>
      <c r="P5" s="12"/>
    </row>
    <row r="6" spans="1:16" ht="21" customHeight="1">
      <c r="A6" s="34"/>
      <c r="C6" s="41"/>
      <c r="D6" s="73" t="s">
        <v>137</v>
      </c>
      <c r="E6" s="41"/>
      <c r="F6" s="39" t="s">
        <v>41</v>
      </c>
      <c r="G6" s="39"/>
      <c r="H6" s="41" t="s">
        <v>28</v>
      </c>
      <c r="I6" s="39"/>
      <c r="J6" s="39"/>
      <c r="K6" s="41"/>
      <c r="L6" s="73" t="s">
        <v>92</v>
      </c>
      <c r="M6" s="39"/>
      <c r="N6" s="41"/>
      <c r="O6" s="40"/>
      <c r="P6" s="41"/>
    </row>
    <row r="7" spans="1:16" ht="21" customHeight="1">
      <c r="A7" s="34"/>
      <c r="B7" s="20"/>
      <c r="D7" s="41" t="s">
        <v>34</v>
      </c>
      <c r="E7" s="41"/>
      <c r="F7" s="41" t="s">
        <v>40</v>
      </c>
      <c r="G7" s="41"/>
      <c r="H7" s="41" t="s">
        <v>35</v>
      </c>
      <c r="I7" s="39"/>
      <c r="J7" s="176" t="s">
        <v>48</v>
      </c>
      <c r="K7" s="41"/>
      <c r="L7" s="41" t="s">
        <v>36</v>
      </c>
      <c r="M7" s="39"/>
      <c r="N7" s="41"/>
      <c r="O7" s="40"/>
      <c r="P7" s="41"/>
    </row>
    <row r="8" spans="1:16" ht="21" customHeight="1">
      <c r="B8" s="38"/>
      <c r="C8" s="38"/>
      <c r="D8" s="222" t="s">
        <v>60</v>
      </c>
      <c r="E8" s="222"/>
      <c r="F8" s="222"/>
      <c r="G8" s="222"/>
      <c r="H8" s="222"/>
      <c r="I8" s="222"/>
      <c r="J8" s="222"/>
      <c r="K8" s="222"/>
      <c r="L8" s="222"/>
      <c r="M8" s="38"/>
      <c r="N8" s="38"/>
    </row>
    <row r="9" spans="1:16" ht="21" customHeight="1">
      <c r="A9" s="13" t="s">
        <v>75</v>
      </c>
      <c r="B9" s="68"/>
      <c r="C9" s="20"/>
      <c r="D9" s="20"/>
      <c r="E9" s="20"/>
      <c r="F9" s="20"/>
      <c r="G9" s="20"/>
      <c r="H9" s="20"/>
      <c r="I9" s="20"/>
      <c r="J9" s="20"/>
      <c r="K9" s="20"/>
      <c r="L9" s="20"/>
      <c r="M9" s="38"/>
      <c r="N9" s="38"/>
    </row>
    <row r="10" spans="1:16" ht="21" customHeight="1">
      <c r="A10" s="13" t="s">
        <v>76</v>
      </c>
      <c r="B10" s="131"/>
      <c r="C10" s="42"/>
      <c r="D10" s="131">
        <v>107625000</v>
      </c>
      <c r="E10" s="42"/>
      <c r="F10" s="131">
        <v>171075000</v>
      </c>
      <c r="G10" s="42"/>
      <c r="H10" s="131">
        <v>26906250</v>
      </c>
      <c r="I10" s="131"/>
      <c r="J10" s="131">
        <v>244736914</v>
      </c>
      <c r="K10" s="42"/>
      <c r="L10" s="42">
        <f>SUM(D10:J10)</f>
        <v>550343164</v>
      </c>
      <c r="M10" s="42"/>
      <c r="N10" s="42"/>
    </row>
    <row r="11" spans="1:16" ht="21" customHeight="1">
      <c r="A11" s="13"/>
      <c r="B11" s="131"/>
      <c r="C11" s="42"/>
      <c r="D11" s="131"/>
      <c r="E11" s="42"/>
      <c r="F11" s="131"/>
      <c r="G11" s="42"/>
      <c r="H11" s="131"/>
      <c r="I11" s="131"/>
      <c r="J11" s="131"/>
      <c r="K11" s="42"/>
      <c r="L11" s="42"/>
      <c r="M11" s="42"/>
      <c r="N11" s="42"/>
    </row>
    <row r="12" spans="1:16" ht="21" customHeight="1">
      <c r="A12" s="2" t="s">
        <v>46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6" ht="21" customHeight="1">
      <c r="A13" s="34" t="s">
        <v>38</v>
      </c>
      <c r="B13" s="132"/>
      <c r="C13" s="133"/>
      <c r="D13" s="136" t="s">
        <v>61</v>
      </c>
      <c r="E13" s="133"/>
      <c r="F13" s="136" t="s">
        <v>61</v>
      </c>
      <c r="G13" s="134"/>
      <c r="H13" s="136" t="s">
        <v>61</v>
      </c>
      <c r="I13" s="132"/>
      <c r="J13" s="141">
        <f>'PL 4'!J31</f>
        <v>32344453</v>
      </c>
      <c r="K13" s="135"/>
      <c r="L13" s="193">
        <f>SUM(D13:J13)</f>
        <v>32344453</v>
      </c>
      <c r="M13" s="42"/>
      <c r="N13" s="63"/>
    </row>
    <row r="14" spans="1:16" ht="21" customHeight="1">
      <c r="A14" s="2" t="s">
        <v>45</v>
      </c>
      <c r="B14" s="139"/>
      <c r="C14" s="137">
        <f>SUM(C13:C13)</f>
        <v>0</v>
      </c>
      <c r="D14" s="177" t="s">
        <v>61</v>
      </c>
      <c r="E14" s="137">
        <f>SUM(E13:E13)</f>
        <v>0</v>
      </c>
      <c r="F14" s="177" t="s">
        <v>61</v>
      </c>
      <c r="G14" s="139"/>
      <c r="H14" s="177" t="s">
        <v>61</v>
      </c>
      <c r="I14" s="143"/>
      <c r="J14" s="142">
        <f>SUM(J13:J13)</f>
        <v>32344453</v>
      </c>
      <c r="K14" s="140">
        <f>SUM(K13:K13)</f>
        <v>0</v>
      </c>
      <c r="L14" s="142">
        <f>SUM(L13:L13)</f>
        <v>32344453</v>
      </c>
      <c r="M14" s="70">
        <f>SUM(M13:M13)</f>
        <v>0</v>
      </c>
      <c r="N14" s="70"/>
    </row>
    <row r="15" spans="1:16" ht="21" customHeight="1">
      <c r="A15" s="2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</row>
    <row r="16" spans="1:16" ht="21" customHeight="1" thickBot="1">
      <c r="A16" s="13" t="s">
        <v>77</v>
      </c>
      <c r="B16" s="131"/>
      <c r="C16" s="42"/>
      <c r="D16" s="97">
        <f>SUM(D10,D14)</f>
        <v>107625000</v>
      </c>
      <c r="E16" s="70"/>
      <c r="F16" s="97">
        <f>SUM(F10,F14)</f>
        <v>171075000</v>
      </c>
      <c r="G16" s="70"/>
      <c r="H16" s="97">
        <f>SUM(H10,H14)</f>
        <v>26906250</v>
      </c>
      <c r="I16" s="70"/>
      <c r="J16" s="97">
        <f>SUM(J10,J14)</f>
        <v>277081367</v>
      </c>
      <c r="K16" s="70"/>
      <c r="L16" s="97">
        <f>SUM(L10,L14)</f>
        <v>582687617</v>
      </c>
      <c r="M16" s="42"/>
      <c r="N16" s="42"/>
    </row>
    <row r="17" spans="1:16" ht="21.75" customHeight="1" thickTop="1"/>
    <row r="18" spans="1:16" ht="21" customHeight="1">
      <c r="A18" s="224" t="s">
        <v>57</v>
      </c>
      <c r="B18" s="224"/>
      <c r="C18" s="224"/>
      <c r="D18" s="224"/>
      <c r="E18" s="224"/>
      <c r="F18" s="224"/>
      <c r="G18" s="224"/>
      <c r="H18" s="224"/>
      <c r="I18" s="35"/>
      <c r="J18" s="35"/>
      <c r="K18" s="35"/>
      <c r="L18" s="35"/>
      <c r="M18" s="35"/>
      <c r="N18" s="128"/>
      <c r="O18" s="35"/>
      <c r="P18" s="128"/>
    </row>
    <row r="19" spans="1:16" ht="21" customHeight="1">
      <c r="A19" s="8" t="s">
        <v>54</v>
      </c>
      <c r="B19" s="8"/>
      <c r="C19" s="8"/>
      <c r="D19" s="8"/>
      <c r="E19" s="8"/>
      <c r="F19" s="8"/>
      <c r="G19" s="8"/>
      <c r="H19" s="8"/>
      <c r="I19" s="37"/>
      <c r="J19" s="37"/>
      <c r="K19" s="37"/>
      <c r="L19" s="37"/>
      <c r="M19" s="37"/>
      <c r="N19" s="127"/>
      <c r="O19" s="37"/>
      <c r="P19" s="127"/>
    </row>
    <row r="20" spans="1:16" ht="21" customHeight="1">
      <c r="A20" s="7"/>
      <c r="B20" s="7"/>
      <c r="C20" s="7"/>
      <c r="D20" s="7"/>
      <c r="E20" s="7"/>
      <c r="F20" s="7"/>
      <c r="G20" s="7"/>
      <c r="H20" s="36"/>
      <c r="I20" s="37"/>
      <c r="J20" s="37"/>
      <c r="K20" s="37"/>
      <c r="L20" s="37"/>
      <c r="M20" s="37"/>
      <c r="N20" s="36"/>
      <c r="O20" s="37"/>
      <c r="P20" s="36"/>
    </row>
    <row r="21" spans="1:16" ht="21" customHeight="1">
      <c r="A21" s="34"/>
      <c r="B21" s="61"/>
      <c r="C21" s="61"/>
      <c r="D21" s="216" t="s">
        <v>50</v>
      </c>
      <c r="E21" s="216"/>
      <c r="F21" s="216"/>
      <c r="G21" s="216"/>
      <c r="H21" s="216"/>
      <c r="I21" s="216"/>
      <c r="J21" s="216"/>
      <c r="K21" s="216"/>
      <c r="L21" s="216"/>
      <c r="M21" s="61"/>
      <c r="N21" s="61"/>
      <c r="O21" s="61"/>
      <c r="P21" s="61"/>
    </row>
    <row r="22" spans="1:16" ht="21" customHeight="1">
      <c r="A22" s="34"/>
      <c r="C22" s="41"/>
      <c r="D22" s="41" t="s">
        <v>27</v>
      </c>
      <c r="E22" s="41"/>
      <c r="F22" s="41"/>
      <c r="G22" s="41"/>
      <c r="H22" s="225" t="s">
        <v>31</v>
      </c>
      <c r="I22" s="225"/>
      <c r="J22" s="225"/>
      <c r="K22" s="41"/>
      <c r="L22" s="73" t="s">
        <v>32</v>
      </c>
      <c r="M22" s="39"/>
      <c r="N22" s="12"/>
      <c r="O22" s="40"/>
      <c r="P22" s="12"/>
    </row>
    <row r="23" spans="1:16" ht="21" customHeight="1">
      <c r="A23" s="34"/>
      <c r="C23" s="41"/>
      <c r="D23" s="73" t="s">
        <v>137</v>
      </c>
      <c r="E23" s="41"/>
      <c r="F23" s="39" t="s">
        <v>41</v>
      </c>
      <c r="G23" s="39"/>
      <c r="H23" s="41" t="s">
        <v>28</v>
      </c>
      <c r="I23" s="39"/>
      <c r="J23" s="39"/>
      <c r="K23" s="41"/>
      <c r="L23" s="73" t="s">
        <v>92</v>
      </c>
      <c r="M23" s="39"/>
      <c r="N23" s="41"/>
      <c r="O23" s="40"/>
      <c r="P23" s="41"/>
    </row>
    <row r="24" spans="1:16" ht="21" customHeight="1">
      <c r="A24" s="34"/>
      <c r="B24" s="20"/>
      <c r="D24" s="41" t="s">
        <v>34</v>
      </c>
      <c r="E24" s="41"/>
      <c r="F24" s="41" t="s">
        <v>40</v>
      </c>
      <c r="G24" s="41"/>
      <c r="H24" s="41" t="s">
        <v>35</v>
      </c>
      <c r="I24" s="39"/>
      <c r="J24" s="176" t="s">
        <v>48</v>
      </c>
      <c r="K24" s="41"/>
      <c r="L24" s="41" t="s">
        <v>36</v>
      </c>
      <c r="M24" s="39"/>
      <c r="N24" s="41"/>
      <c r="O24" s="40"/>
      <c r="P24" s="41"/>
    </row>
    <row r="25" spans="1:16" ht="21" customHeight="1">
      <c r="B25" s="38"/>
      <c r="C25" s="38"/>
      <c r="D25" s="222" t="s">
        <v>60</v>
      </c>
      <c r="E25" s="222"/>
      <c r="F25" s="222"/>
      <c r="G25" s="222"/>
      <c r="H25" s="222"/>
      <c r="I25" s="222"/>
      <c r="J25" s="222"/>
      <c r="K25" s="222"/>
      <c r="L25" s="222"/>
      <c r="M25" s="38"/>
      <c r="N25" s="38"/>
    </row>
    <row r="26" spans="1:16" ht="21" customHeight="1">
      <c r="A26" s="13" t="s">
        <v>115</v>
      </c>
      <c r="B26" s="68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38"/>
      <c r="N26" s="38"/>
    </row>
    <row r="27" spans="1:16" ht="21" customHeight="1">
      <c r="A27" s="13" t="s">
        <v>116</v>
      </c>
      <c r="B27" s="131"/>
      <c r="C27" s="42"/>
      <c r="D27" s="131">
        <v>107625000</v>
      </c>
      <c r="E27" s="42"/>
      <c r="F27" s="131">
        <v>171075000</v>
      </c>
      <c r="G27" s="42"/>
      <c r="H27" s="131">
        <v>26906250</v>
      </c>
      <c r="I27" s="131"/>
      <c r="J27" s="131">
        <v>335443541</v>
      </c>
      <c r="K27" s="42"/>
      <c r="L27" s="42">
        <f>SUM(D27:J27)</f>
        <v>641049791</v>
      </c>
      <c r="M27" s="42"/>
      <c r="N27" s="42"/>
    </row>
    <row r="28" spans="1:16" ht="21" customHeight="1">
      <c r="A28" s="13"/>
      <c r="B28" s="131"/>
      <c r="C28" s="42"/>
      <c r="D28" s="131"/>
      <c r="E28" s="42"/>
      <c r="F28" s="131"/>
      <c r="G28" s="42"/>
      <c r="H28" s="131"/>
      <c r="I28" s="131"/>
      <c r="J28" s="131"/>
      <c r="K28" s="42"/>
      <c r="L28" s="42"/>
      <c r="M28" s="42"/>
      <c r="N28" s="42"/>
    </row>
    <row r="29" spans="1:16" ht="21" customHeight="1">
      <c r="A29" s="2" t="s">
        <v>46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</row>
    <row r="30" spans="1:16" ht="21" customHeight="1">
      <c r="A30" s="34" t="s">
        <v>38</v>
      </c>
      <c r="B30" s="132"/>
      <c r="C30" s="133"/>
      <c r="D30" s="136" t="s">
        <v>61</v>
      </c>
      <c r="E30" s="133"/>
      <c r="F30" s="136" t="s">
        <v>61</v>
      </c>
      <c r="G30" s="134"/>
      <c r="H30" s="136" t="s">
        <v>61</v>
      </c>
      <c r="I30" s="132"/>
      <c r="J30" s="141">
        <f>'PL 4'!H21</f>
        <v>32285023</v>
      </c>
      <c r="K30" s="135"/>
      <c r="L30" s="193">
        <f>SUM(D30:J30)</f>
        <v>32285023</v>
      </c>
      <c r="M30" s="42"/>
      <c r="N30" s="63"/>
    </row>
    <row r="31" spans="1:16" ht="21" customHeight="1">
      <c r="A31" s="2" t="s">
        <v>45</v>
      </c>
      <c r="B31" s="139"/>
      <c r="C31" s="137">
        <f>SUM(C30:C30)</f>
        <v>0</v>
      </c>
      <c r="D31" s="177" t="s">
        <v>61</v>
      </c>
      <c r="E31" s="137">
        <f>SUM(E30:E30)</f>
        <v>0</v>
      </c>
      <c r="F31" s="177" t="s">
        <v>61</v>
      </c>
      <c r="G31" s="139"/>
      <c r="H31" s="177" t="s">
        <v>61</v>
      </c>
      <c r="I31" s="143"/>
      <c r="J31" s="142">
        <f>SUM(J30:J30)</f>
        <v>32285023</v>
      </c>
      <c r="K31" s="140">
        <f>SUM(K30:K30)</f>
        <v>0</v>
      </c>
      <c r="L31" s="142">
        <f>SUM(L30:L30)</f>
        <v>32285023</v>
      </c>
      <c r="M31" s="70">
        <f>SUM(M30:M30)</f>
        <v>0</v>
      </c>
      <c r="N31" s="70"/>
    </row>
    <row r="32" spans="1:16" ht="21" customHeight="1">
      <c r="A32" s="2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</row>
    <row r="33" spans="1:14" ht="21" customHeight="1" thickBot="1">
      <c r="A33" s="13" t="s">
        <v>117</v>
      </c>
      <c r="B33" s="131"/>
      <c r="C33" s="42"/>
      <c r="D33" s="97">
        <f>SUM(D27,D31)</f>
        <v>107625000</v>
      </c>
      <c r="E33" s="70"/>
      <c r="F33" s="97">
        <f>SUM(F27,F31)</f>
        <v>171075000</v>
      </c>
      <c r="G33" s="70"/>
      <c r="H33" s="97">
        <f>SUM(H27,H31)</f>
        <v>26906250</v>
      </c>
      <c r="I33" s="70"/>
      <c r="J33" s="97">
        <f>SUM(J27,J31)</f>
        <v>367728564</v>
      </c>
      <c r="K33" s="70"/>
      <c r="L33" s="97">
        <f>SUM(L27,L31)</f>
        <v>673334814</v>
      </c>
      <c r="M33" s="42"/>
      <c r="N33" s="42"/>
    </row>
    <row r="34" spans="1:14" ht="21.75" customHeight="1" thickTop="1"/>
  </sheetData>
  <mergeCells count="8">
    <mergeCell ref="D25:L25"/>
    <mergeCell ref="H5:J5"/>
    <mergeCell ref="D8:L8"/>
    <mergeCell ref="A1:H1"/>
    <mergeCell ref="D4:L4"/>
    <mergeCell ref="A18:H18"/>
    <mergeCell ref="D21:L21"/>
    <mergeCell ref="H22:J22"/>
  </mergeCells>
  <pageMargins left="0.8" right="0.8" top="0.48" bottom="0.5" header="0.5" footer="0.5"/>
  <pageSetup paperSize="9" firstPageNumber="7" orientation="landscape" useFirstPageNumber="1" r:id="rId1"/>
  <headerFooter>
    <oddFooter>&amp;L  The accompanying notes are an integral part of these financial statements.
&amp;C&amp;P</oddFooter>
  </headerFooter>
  <rowBreaks count="1" manualBreakCount="1">
    <brk id="1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view="pageBreakPreview" zoomScale="85" zoomScaleNormal="100" zoomScaleSheetLayoutView="85" workbookViewId="0">
      <selection activeCell="E46" sqref="E46"/>
    </sheetView>
  </sheetViews>
  <sheetFormatPr defaultColWidth="9.42578125" defaultRowHeight="21.75" customHeight="1"/>
  <cols>
    <col min="1" max="3" width="1.85546875" style="48" customWidth="1"/>
    <col min="4" max="4" width="10.5703125" style="48" customWidth="1"/>
    <col min="5" max="5" width="29.5703125" style="48" customWidth="1"/>
    <col min="6" max="6" width="13.7109375" style="50" customWidth="1"/>
    <col min="7" max="7" width="1.42578125" style="48" customWidth="1"/>
    <col min="8" max="8" width="13.7109375" style="50" customWidth="1"/>
    <col min="9" max="9" width="1.42578125" style="48" customWidth="1"/>
    <col min="10" max="10" width="13.7109375" style="50" customWidth="1"/>
    <col min="11" max="11" width="1.42578125" style="51" customWidth="1"/>
    <col min="12" max="12" width="13.7109375" style="50" customWidth="1"/>
    <col min="13" max="13" width="4" style="50" customWidth="1"/>
    <col min="14" max="16384" width="9.42578125" style="48"/>
  </cols>
  <sheetData>
    <row r="1" spans="1:13" s="9" customFormat="1" ht="21.75" customHeight="1">
      <c r="A1" s="146" t="s">
        <v>57</v>
      </c>
      <c r="B1" s="146"/>
      <c r="C1" s="146"/>
      <c r="D1" s="146"/>
      <c r="E1" s="146"/>
      <c r="F1" s="146"/>
      <c r="G1" s="146"/>
      <c r="H1" s="146"/>
      <c r="I1" s="109"/>
      <c r="J1" s="25"/>
      <c r="K1" s="108"/>
      <c r="L1" s="25"/>
      <c r="M1" s="25"/>
    </row>
    <row r="2" spans="1:13" s="9" customFormat="1" ht="21.75" customHeight="1">
      <c r="A2" s="7" t="s">
        <v>56</v>
      </c>
      <c r="F2" s="10"/>
      <c r="H2" s="10"/>
      <c r="J2" s="10"/>
      <c r="K2" s="110"/>
      <c r="L2" s="10"/>
      <c r="M2" s="10"/>
    </row>
    <row r="3" spans="1:13" ht="21.75" customHeight="1">
      <c r="A3" s="47"/>
    </row>
    <row r="4" spans="1:13" s="9" customFormat="1" ht="21.75" customHeight="1">
      <c r="A4" s="7"/>
      <c r="B4" s="7"/>
      <c r="C4" s="7"/>
      <c r="D4" s="7"/>
      <c r="E4" s="7"/>
      <c r="F4" s="216" t="s">
        <v>23</v>
      </c>
      <c r="G4" s="216"/>
      <c r="H4" s="216"/>
      <c r="I4" s="6"/>
      <c r="J4" s="216" t="s">
        <v>25</v>
      </c>
      <c r="K4" s="216"/>
      <c r="L4" s="216"/>
      <c r="M4" s="6"/>
    </row>
    <row r="5" spans="1:13" ht="21.75" customHeight="1">
      <c r="F5" s="216" t="s">
        <v>24</v>
      </c>
      <c r="G5" s="216"/>
      <c r="H5" s="216"/>
      <c r="I5" s="6"/>
      <c r="J5" s="216" t="s">
        <v>24</v>
      </c>
      <c r="K5" s="216"/>
      <c r="L5" s="216"/>
      <c r="M5" s="6"/>
    </row>
    <row r="6" spans="1:13" ht="21.75" customHeight="1">
      <c r="F6" s="218" t="s">
        <v>53</v>
      </c>
      <c r="G6" s="218"/>
      <c r="H6" s="218"/>
      <c r="I6" s="6"/>
      <c r="J6" s="218" t="s">
        <v>53</v>
      </c>
      <c r="K6" s="218"/>
      <c r="L6" s="218"/>
      <c r="M6" s="6"/>
    </row>
    <row r="7" spans="1:13" ht="21.75" customHeight="1">
      <c r="F7" s="220" t="s">
        <v>58</v>
      </c>
      <c r="G7" s="220"/>
      <c r="H7" s="220"/>
      <c r="I7" s="6"/>
      <c r="J7" s="220" t="s">
        <v>58</v>
      </c>
      <c r="K7" s="220"/>
      <c r="L7" s="220"/>
      <c r="M7" s="130"/>
    </row>
    <row r="8" spans="1:13" ht="21.75" customHeight="1">
      <c r="F8" s="87" t="s">
        <v>114</v>
      </c>
      <c r="G8" s="52"/>
      <c r="H8" s="87" t="s">
        <v>74</v>
      </c>
      <c r="I8" s="52"/>
      <c r="J8" s="87" t="s">
        <v>114</v>
      </c>
      <c r="K8" s="52"/>
      <c r="L8" s="87" t="s">
        <v>74</v>
      </c>
      <c r="M8" s="130"/>
    </row>
    <row r="9" spans="1:13" ht="21.75" customHeight="1">
      <c r="F9" s="217" t="s">
        <v>60</v>
      </c>
      <c r="G9" s="217"/>
      <c r="H9" s="217"/>
      <c r="I9" s="217"/>
      <c r="J9" s="217"/>
      <c r="K9" s="217"/>
      <c r="L9" s="217"/>
      <c r="M9" s="18"/>
    </row>
    <row r="10" spans="1:13" ht="21.75" customHeight="1">
      <c r="A10" s="112" t="s">
        <v>13</v>
      </c>
      <c r="F10" s="54"/>
      <c r="G10" s="111"/>
      <c r="H10" s="54"/>
      <c r="I10" s="111"/>
      <c r="J10" s="54"/>
      <c r="K10" s="113"/>
      <c r="L10" s="54"/>
      <c r="M10" s="54"/>
    </row>
    <row r="11" spans="1:13" ht="21.75" customHeight="1">
      <c r="A11" s="114" t="s">
        <v>67</v>
      </c>
      <c r="F11" s="155">
        <f>'PL 4'!D21</f>
        <v>37314385</v>
      </c>
      <c r="G11" s="155"/>
      <c r="H11" s="155">
        <f>'PL 4'!F21</f>
        <v>38885894</v>
      </c>
      <c r="I11" s="155"/>
      <c r="J11" s="155">
        <f>'PL 4'!H21</f>
        <v>32285023</v>
      </c>
      <c r="K11" s="155"/>
      <c r="L11" s="155">
        <f>'PL 4'!J21</f>
        <v>32344453</v>
      </c>
      <c r="M11" s="58"/>
    </row>
    <row r="12" spans="1:13" ht="21.75" customHeight="1">
      <c r="A12" s="11" t="s">
        <v>118</v>
      </c>
      <c r="F12" s="155"/>
      <c r="G12" s="155"/>
      <c r="H12" s="155"/>
      <c r="I12" s="155"/>
      <c r="J12" s="156"/>
      <c r="K12" s="157"/>
      <c r="L12" s="156"/>
      <c r="M12" s="58"/>
    </row>
    <row r="13" spans="1:13" ht="21.75" customHeight="1">
      <c r="A13" s="114" t="s">
        <v>98</v>
      </c>
      <c r="B13" s="43"/>
      <c r="C13" s="43"/>
      <c r="D13" s="43"/>
      <c r="E13" s="43"/>
      <c r="F13" s="157">
        <f>-'PL 4'!D20</f>
        <v>10430905</v>
      </c>
      <c r="G13" s="157"/>
      <c r="H13" s="157">
        <f>-'PL 4'!F20</f>
        <v>9459864</v>
      </c>
      <c r="I13" s="159"/>
      <c r="J13" s="157">
        <f>-'PL 4'!H20</f>
        <v>9158948</v>
      </c>
      <c r="K13" s="157"/>
      <c r="L13" s="157">
        <f>-'PL 4'!J20</f>
        <v>7812053</v>
      </c>
      <c r="M13" s="58"/>
    </row>
    <row r="14" spans="1:13" ht="21.75" customHeight="1">
      <c r="A14" s="114" t="s">
        <v>63</v>
      </c>
      <c r="F14" s="155">
        <f>-'PL 4'!D18</f>
        <v>137269</v>
      </c>
      <c r="G14" s="155"/>
      <c r="H14" s="155">
        <f>-'PL 4'!F18</f>
        <v>133526</v>
      </c>
      <c r="I14" s="159"/>
      <c r="J14" s="159">
        <f>-'PL 4'!H18</f>
        <v>137269</v>
      </c>
      <c r="K14" s="157"/>
      <c r="L14" s="159">
        <f>-'PL 4'!J18</f>
        <v>133526</v>
      </c>
      <c r="M14" s="58"/>
    </row>
    <row r="15" spans="1:13" ht="21.75" customHeight="1">
      <c r="A15" s="114" t="s">
        <v>134</v>
      </c>
      <c r="F15" s="209">
        <v>10530247</v>
      </c>
      <c r="G15" s="157"/>
      <c r="H15" s="209">
        <v>9736542</v>
      </c>
      <c r="I15" s="157"/>
      <c r="J15" s="157">
        <v>10249973</v>
      </c>
      <c r="K15" s="157"/>
      <c r="L15" s="157">
        <v>9458853</v>
      </c>
      <c r="M15" s="58"/>
    </row>
    <row r="16" spans="1:13" ht="21.75" customHeight="1">
      <c r="A16" s="114" t="s">
        <v>119</v>
      </c>
      <c r="B16" s="43"/>
      <c r="C16" s="43"/>
      <c r="D16" s="43"/>
      <c r="E16" s="43"/>
      <c r="F16" s="157">
        <v>2261584</v>
      </c>
      <c r="G16" s="157"/>
      <c r="H16" s="157">
        <v>2216173</v>
      </c>
      <c r="I16" s="159"/>
      <c r="J16" s="159">
        <v>1901262</v>
      </c>
      <c r="K16" s="157"/>
      <c r="L16" s="159">
        <v>1879912</v>
      </c>
      <c r="M16" s="58"/>
    </row>
    <row r="17" spans="1:13" ht="21.75" customHeight="1">
      <c r="A17" s="59" t="s">
        <v>129</v>
      </c>
      <c r="F17" s="155">
        <v>219372</v>
      </c>
      <c r="G17" s="155"/>
      <c r="H17" s="155">
        <v>-18931</v>
      </c>
      <c r="I17" s="159"/>
      <c r="J17" s="159">
        <v>219372</v>
      </c>
      <c r="K17" s="157"/>
      <c r="L17" s="159">
        <v>-18931</v>
      </c>
      <c r="M17" s="58"/>
    </row>
    <row r="18" spans="1:13" ht="21.75" customHeight="1">
      <c r="A18" s="59" t="s">
        <v>130</v>
      </c>
      <c r="B18" s="43"/>
      <c r="C18" s="43"/>
      <c r="D18" s="43"/>
      <c r="E18" s="43"/>
      <c r="F18" s="155">
        <v>-409208</v>
      </c>
      <c r="G18" s="155"/>
      <c r="H18" s="155">
        <v>-586707</v>
      </c>
      <c r="I18" s="189"/>
      <c r="J18" s="188" t="s">
        <v>61</v>
      </c>
      <c r="K18" s="187"/>
      <c r="L18" s="188">
        <v>-50000</v>
      </c>
      <c r="M18" s="58"/>
    </row>
    <row r="19" spans="1:13" ht="21.75" customHeight="1">
      <c r="A19" s="48" t="s">
        <v>138</v>
      </c>
      <c r="F19" s="155">
        <v>-471626</v>
      </c>
      <c r="G19" s="155"/>
      <c r="H19" s="155">
        <v>-350531</v>
      </c>
      <c r="I19" s="159"/>
      <c r="J19" s="159">
        <v>259448</v>
      </c>
      <c r="K19" s="157"/>
      <c r="L19" s="159">
        <v>81536</v>
      </c>
      <c r="M19" s="58"/>
    </row>
    <row r="20" spans="1:13" ht="21.75" customHeight="1">
      <c r="A20" s="59" t="s">
        <v>139</v>
      </c>
      <c r="B20" s="43"/>
      <c r="C20" s="43"/>
      <c r="D20" s="43"/>
      <c r="E20" s="43"/>
      <c r="F20" s="48"/>
      <c r="H20" s="48"/>
      <c r="J20" s="48"/>
      <c r="K20" s="48"/>
      <c r="L20" s="48"/>
      <c r="M20" s="58"/>
    </row>
    <row r="21" spans="1:13" ht="21.75" customHeight="1">
      <c r="A21" s="59"/>
      <c r="B21" s="43" t="s">
        <v>131</v>
      </c>
      <c r="C21" s="43"/>
      <c r="D21" s="43"/>
      <c r="E21" s="43"/>
      <c r="F21" s="155">
        <v>-24749</v>
      </c>
      <c r="G21" s="157"/>
      <c r="H21" s="155">
        <v>2853</v>
      </c>
      <c r="I21" s="159"/>
      <c r="J21" s="159">
        <v>-24749</v>
      </c>
      <c r="K21" s="157"/>
      <c r="L21" s="159">
        <v>2806</v>
      </c>
      <c r="M21" s="58"/>
    </row>
    <row r="22" spans="1:13" ht="21.75" customHeight="1">
      <c r="A22" s="59" t="s">
        <v>127</v>
      </c>
      <c r="B22" s="43"/>
      <c r="C22" s="43"/>
      <c r="D22" s="43"/>
      <c r="E22" s="43"/>
      <c r="F22" s="155">
        <v>-82552</v>
      </c>
      <c r="G22" s="157"/>
      <c r="H22" s="186" t="s">
        <v>61</v>
      </c>
      <c r="I22" s="159"/>
      <c r="J22" s="159">
        <v>-82552</v>
      </c>
      <c r="K22" s="157"/>
      <c r="L22" s="186" t="s">
        <v>61</v>
      </c>
      <c r="M22" s="58"/>
    </row>
    <row r="23" spans="1:13" ht="21.75" customHeight="1">
      <c r="A23" s="111"/>
      <c r="F23" s="175">
        <f>SUM(F11:F22)</f>
        <v>59905627</v>
      </c>
      <c r="G23" s="160"/>
      <c r="H23" s="175">
        <f>SUM(H11:H22)</f>
        <v>59478683</v>
      </c>
      <c r="I23" s="155"/>
      <c r="J23" s="175">
        <f>SUM(J11:J22)</f>
        <v>54103994</v>
      </c>
      <c r="K23" s="157"/>
      <c r="L23" s="175">
        <f>SUM(L11:L22)</f>
        <v>51644208</v>
      </c>
      <c r="M23" s="55"/>
    </row>
    <row r="24" spans="1:13" ht="21.75" customHeight="1">
      <c r="A24" s="115" t="s">
        <v>29</v>
      </c>
      <c r="F24" s="157"/>
      <c r="G24" s="161"/>
      <c r="H24" s="157"/>
      <c r="I24" s="161"/>
      <c r="J24" s="157"/>
      <c r="K24" s="161"/>
      <c r="L24" s="157"/>
      <c r="M24" s="55"/>
    </row>
    <row r="25" spans="1:13" ht="21.75" customHeight="1">
      <c r="A25" s="111" t="s">
        <v>1</v>
      </c>
      <c r="F25" s="158">
        <v>-28763445</v>
      </c>
      <c r="G25" s="160"/>
      <c r="H25" s="158">
        <v>-45163880</v>
      </c>
      <c r="I25" s="155"/>
      <c r="J25" s="155">
        <v>-34367135</v>
      </c>
      <c r="K25" s="157"/>
      <c r="L25" s="155">
        <v>-9191214</v>
      </c>
      <c r="M25" s="116"/>
    </row>
    <row r="26" spans="1:13" ht="21.75" customHeight="1">
      <c r="A26" s="114" t="s">
        <v>79</v>
      </c>
      <c r="F26" s="158">
        <v>2115453</v>
      </c>
      <c r="G26" s="160"/>
      <c r="H26" s="158">
        <v>-9253604</v>
      </c>
      <c r="I26" s="155"/>
      <c r="J26" s="155">
        <v>2524889</v>
      </c>
      <c r="K26" s="157"/>
      <c r="L26" s="155">
        <v>-8801650</v>
      </c>
      <c r="M26" s="116"/>
    </row>
    <row r="27" spans="1:13" ht="21.75" customHeight="1">
      <c r="A27" s="48" t="s">
        <v>0</v>
      </c>
      <c r="F27" s="155">
        <v>-60476941</v>
      </c>
      <c r="G27" s="160"/>
      <c r="H27" s="155">
        <v>-12694983</v>
      </c>
      <c r="I27" s="155"/>
      <c r="J27" s="155">
        <v>-57239233</v>
      </c>
      <c r="K27" s="157"/>
      <c r="L27" s="155">
        <v>-20747285</v>
      </c>
      <c r="M27" s="55"/>
    </row>
    <row r="28" spans="1:13" ht="21.75" customHeight="1">
      <c r="A28" s="111" t="s">
        <v>19</v>
      </c>
      <c r="F28" s="186">
        <v>-25685</v>
      </c>
      <c r="G28" s="160"/>
      <c r="H28" s="186">
        <v>-9527</v>
      </c>
      <c r="I28" s="155"/>
      <c r="J28" s="186">
        <v>-9600</v>
      </c>
      <c r="K28" s="157"/>
      <c r="L28" s="186">
        <v>-2000</v>
      </c>
      <c r="M28" s="96"/>
    </row>
    <row r="29" spans="1:13" ht="21.75" customHeight="1">
      <c r="A29" s="111" t="s">
        <v>2</v>
      </c>
      <c r="F29" s="162">
        <v>41841062</v>
      </c>
      <c r="G29" s="160"/>
      <c r="H29" s="162">
        <v>103061277</v>
      </c>
      <c r="I29" s="155"/>
      <c r="J29" s="162">
        <v>41020586</v>
      </c>
      <c r="K29" s="157"/>
      <c r="L29" s="162">
        <v>102360213</v>
      </c>
      <c r="M29" s="95"/>
    </row>
    <row r="30" spans="1:13" ht="21.75" customHeight="1">
      <c r="A30" s="114" t="s">
        <v>80</v>
      </c>
      <c r="F30" s="162">
        <v>-26122232</v>
      </c>
      <c r="G30" s="160"/>
      <c r="H30" s="162">
        <v>-21770697</v>
      </c>
      <c r="I30" s="155"/>
      <c r="J30" s="162">
        <v>-14499730</v>
      </c>
      <c r="K30" s="157"/>
      <c r="L30" s="162">
        <v>-20518954</v>
      </c>
      <c r="M30" s="95"/>
    </row>
    <row r="31" spans="1:13" ht="21.75" customHeight="1">
      <c r="A31" s="111" t="s">
        <v>102</v>
      </c>
      <c r="F31" s="209">
        <v>-6717509</v>
      </c>
      <c r="G31" s="161"/>
      <c r="H31" s="209">
        <v>-2702990</v>
      </c>
      <c r="I31" s="157"/>
      <c r="J31" s="209">
        <v>-6717509</v>
      </c>
      <c r="K31" s="157"/>
      <c r="L31" s="209">
        <v>-2702990</v>
      </c>
      <c r="M31" s="95"/>
    </row>
    <row r="32" spans="1:13" ht="21.75" customHeight="1">
      <c r="A32" s="111" t="s">
        <v>73</v>
      </c>
      <c r="F32" s="163">
        <v>16085</v>
      </c>
      <c r="G32" s="161"/>
      <c r="H32" s="163">
        <v>7527</v>
      </c>
      <c r="I32" s="157"/>
      <c r="J32" s="210" t="s">
        <v>61</v>
      </c>
      <c r="K32" s="157"/>
      <c r="L32" s="210" t="s">
        <v>61</v>
      </c>
      <c r="M32" s="95"/>
    </row>
    <row r="33" spans="1:13" ht="21.75" customHeight="1">
      <c r="A33" s="114" t="s">
        <v>87</v>
      </c>
      <c r="F33" s="162">
        <f>SUM(F23:F32)</f>
        <v>-18227585</v>
      </c>
      <c r="G33" s="160"/>
      <c r="H33" s="162">
        <f>SUM(H23:H32)</f>
        <v>70951806</v>
      </c>
      <c r="I33" s="155"/>
      <c r="J33" s="162">
        <f>SUM(J23:J32)</f>
        <v>-15183738</v>
      </c>
      <c r="K33" s="157"/>
      <c r="L33" s="162">
        <f>SUM(L23:L32)</f>
        <v>92040328</v>
      </c>
      <c r="M33" s="95"/>
    </row>
    <row r="34" spans="1:13" ht="21.75" customHeight="1">
      <c r="A34" s="111" t="s">
        <v>103</v>
      </c>
      <c r="F34" s="164">
        <v>-24564</v>
      </c>
      <c r="G34" s="160"/>
      <c r="H34" s="164">
        <v>-19990</v>
      </c>
      <c r="I34" s="155"/>
      <c r="J34" s="164">
        <v>-24564</v>
      </c>
      <c r="K34" s="157"/>
      <c r="L34" s="164">
        <v>-19990</v>
      </c>
      <c r="M34" s="95"/>
    </row>
    <row r="35" spans="1:13" s="1" customFormat="1" ht="21.75" customHeight="1">
      <c r="A35" s="118" t="s">
        <v>133</v>
      </c>
      <c r="B35" s="118"/>
      <c r="C35" s="118"/>
      <c r="D35" s="118"/>
      <c r="E35" s="118"/>
      <c r="F35" s="165">
        <f>SUM(F33:F34)</f>
        <v>-18252149</v>
      </c>
      <c r="G35" s="166"/>
      <c r="H35" s="165">
        <f>SUM(H33:H34)</f>
        <v>70931816</v>
      </c>
      <c r="I35" s="167"/>
      <c r="J35" s="165">
        <f>SUM(J33:J34)</f>
        <v>-15208302</v>
      </c>
      <c r="K35" s="167"/>
      <c r="L35" s="165">
        <f>SUM(L33:L34)</f>
        <v>92020338</v>
      </c>
      <c r="M35" s="119"/>
    </row>
    <row r="36" spans="1:13" ht="21.75" customHeight="1">
      <c r="A36" s="118"/>
      <c r="D36" s="43"/>
      <c r="E36" s="43"/>
      <c r="F36" s="60"/>
      <c r="G36" s="121"/>
      <c r="H36" s="60"/>
      <c r="I36" s="121"/>
      <c r="J36" s="60"/>
      <c r="K36" s="122"/>
      <c r="L36" s="60"/>
      <c r="M36" s="60"/>
    </row>
    <row r="37" spans="1:13" ht="21.75" customHeight="1">
      <c r="A37" s="146" t="s">
        <v>57</v>
      </c>
      <c r="B37" s="14"/>
      <c r="C37" s="24"/>
      <c r="D37" s="24"/>
      <c r="E37" s="24"/>
      <c r="F37" s="24"/>
      <c r="G37" s="109"/>
      <c r="H37" s="24"/>
      <c r="I37" s="109"/>
      <c r="J37" s="25"/>
      <c r="K37" s="108"/>
      <c r="L37" s="25"/>
      <c r="M37" s="60"/>
    </row>
    <row r="38" spans="1:13" ht="21.75" customHeight="1">
      <c r="A38" s="7" t="s">
        <v>56</v>
      </c>
      <c r="B38" s="9"/>
      <c r="C38" s="9"/>
      <c r="D38" s="9"/>
      <c r="E38" s="9"/>
      <c r="F38" s="10"/>
      <c r="G38" s="9"/>
      <c r="H38" s="10"/>
      <c r="I38" s="9"/>
      <c r="J38" s="10"/>
      <c r="K38" s="110"/>
      <c r="L38" s="10"/>
      <c r="M38" s="60"/>
    </row>
    <row r="39" spans="1:13" ht="21.75" customHeight="1">
      <c r="A39" s="47"/>
      <c r="M39" s="60"/>
    </row>
    <row r="40" spans="1:13" ht="21.75" customHeight="1">
      <c r="A40" s="7"/>
      <c r="B40" s="7"/>
      <c r="C40" s="7"/>
      <c r="D40" s="7"/>
      <c r="E40" s="7"/>
      <c r="F40" s="216" t="s">
        <v>23</v>
      </c>
      <c r="G40" s="216"/>
      <c r="H40" s="216"/>
      <c r="I40" s="6"/>
      <c r="J40" s="216" t="s">
        <v>25</v>
      </c>
      <c r="K40" s="216"/>
      <c r="L40" s="216"/>
      <c r="M40" s="60"/>
    </row>
    <row r="41" spans="1:13" ht="21.75" customHeight="1">
      <c r="F41" s="216" t="s">
        <v>24</v>
      </c>
      <c r="G41" s="216"/>
      <c r="H41" s="216"/>
      <c r="I41" s="6"/>
      <c r="J41" s="216" t="s">
        <v>24</v>
      </c>
      <c r="K41" s="216"/>
      <c r="L41" s="216"/>
      <c r="M41" s="60"/>
    </row>
    <row r="42" spans="1:13" ht="21.75" customHeight="1">
      <c r="F42" s="218" t="s">
        <v>53</v>
      </c>
      <c r="G42" s="218"/>
      <c r="H42" s="218"/>
      <c r="I42" s="6"/>
      <c r="J42" s="218" t="s">
        <v>53</v>
      </c>
      <c r="K42" s="218"/>
      <c r="L42" s="218"/>
      <c r="M42" s="129"/>
    </row>
    <row r="43" spans="1:13" ht="21.75" customHeight="1">
      <c r="F43" s="220" t="s">
        <v>58</v>
      </c>
      <c r="G43" s="220"/>
      <c r="H43" s="220"/>
      <c r="I43" s="6"/>
      <c r="J43" s="220" t="s">
        <v>58</v>
      </c>
      <c r="K43" s="220"/>
      <c r="L43" s="220"/>
      <c r="M43" s="130"/>
    </row>
    <row r="44" spans="1:13" ht="21.75" customHeight="1">
      <c r="A44" s="111"/>
      <c r="F44" s="87" t="s">
        <v>114</v>
      </c>
      <c r="G44" s="52"/>
      <c r="H44" s="87" t="s">
        <v>74</v>
      </c>
      <c r="I44" s="52"/>
      <c r="J44" s="87" t="s">
        <v>114</v>
      </c>
      <c r="K44" s="52"/>
      <c r="L44" s="87" t="s">
        <v>74</v>
      </c>
      <c r="M44" s="60"/>
    </row>
    <row r="45" spans="1:13" ht="21.75" customHeight="1">
      <c r="F45" s="217" t="s">
        <v>60</v>
      </c>
      <c r="G45" s="217"/>
      <c r="H45" s="217"/>
      <c r="I45" s="217"/>
      <c r="J45" s="217"/>
      <c r="K45" s="217"/>
      <c r="L45" s="217"/>
      <c r="M45" s="60"/>
    </row>
    <row r="46" spans="1:13" ht="21.75" customHeight="1">
      <c r="A46" s="112" t="s">
        <v>14</v>
      </c>
      <c r="F46" s="54"/>
      <c r="G46" s="111"/>
      <c r="H46" s="54"/>
      <c r="I46" s="111"/>
      <c r="J46" s="54"/>
      <c r="K46" s="113"/>
      <c r="L46" s="54"/>
      <c r="M46" s="54"/>
    </row>
    <row r="47" spans="1:13" ht="21.75" customHeight="1">
      <c r="A47" s="114" t="s">
        <v>120</v>
      </c>
      <c r="F47" s="159">
        <v>-15359468</v>
      </c>
      <c r="G47" s="161"/>
      <c r="H47" s="159">
        <v>-20731870</v>
      </c>
      <c r="I47" s="161"/>
      <c r="J47" s="157">
        <v>-15135168</v>
      </c>
      <c r="K47" s="161"/>
      <c r="L47" s="157">
        <v>-20611266</v>
      </c>
      <c r="M47" s="98"/>
    </row>
    <row r="48" spans="1:13" ht="21.75" customHeight="1">
      <c r="A48" s="114" t="s">
        <v>121</v>
      </c>
      <c r="F48" s="159">
        <v>24758</v>
      </c>
      <c r="G48" s="161"/>
      <c r="H48" s="159">
        <v>10232</v>
      </c>
      <c r="I48" s="161"/>
      <c r="J48" s="157">
        <v>24758</v>
      </c>
      <c r="K48" s="161"/>
      <c r="L48" s="157">
        <v>10232</v>
      </c>
      <c r="M48" s="98"/>
    </row>
    <row r="49" spans="1:13" ht="21.75" customHeight="1">
      <c r="A49" s="114" t="s">
        <v>122</v>
      </c>
      <c r="F49" s="159">
        <v>-261217</v>
      </c>
      <c r="G49" s="161"/>
      <c r="H49" s="159">
        <v>-171030</v>
      </c>
      <c r="I49" s="161"/>
      <c r="J49" s="157">
        <v>-261217</v>
      </c>
      <c r="K49" s="161"/>
      <c r="L49" s="157">
        <v>-100354</v>
      </c>
      <c r="M49" s="98"/>
    </row>
    <row r="50" spans="1:13" ht="21.75" customHeight="1">
      <c r="A50" s="114" t="s">
        <v>128</v>
      </c>
      <c r="F50" s="159">
        <v>14244</v>
      </c>
      <c r="G50" s="161"/>
      <c r="H50" s="188" t="s">
        <v>61</v>
      </c>
      <c r="I50" s="161"/>
      <c r="J50" s="157">
        <v>14244</v>
      </c>
      <c r="K50" s="161"/>
      <c r="L50" s="188" t="s">
        <v>61</v>
      </c>
      <c r="M50" s="98"/>
    </row>
    <row r="51" spans="1:13" ht="21.75" customHeight="1">
      <c r="A51" s="118" t="s">
        <v>104</v>
      </c>
      <c r="D51" s="43"/>
      <c r="E51" s="43"/>
      <c r="F51" s="168">
        <f>SUM(F47:F50)</f>
        <v>-15581683</v>
      </c>
      <c r="G51" s="160"/>
      <c r="H51" s="168">
        <f>SUM(H47:H50)</f>
        <v>-20892668</v>
      </c>
      <c r="I51" s="160"/>
      <c r="J51" s="168">
        <f>SUM(J47:J50)</f>
        <v>-15357383</v>
      </c>
      <c r="K51" s="169"/>
      <c r="L51" s="168">
        <f>SUM(L47:L49)</f>
        <v>-20701388</v>
      </c>
      <c r="M51" s="60"/>
    </row>
    <row r="52" spans="1:13" s="1" customFormat="1" ht="21.75" customHeight="1">
      <c r="A52" s="117"/>
      <c r="B52" s="117"/>
      <c r="C52" s="117"/>
      <c r="D52" s="117"/>
      <c r="E52" s="117"/>
      <c r="F52" s="119"/>
      <c r="G52" s="118"/>
      <c r="H52" s="119"/>
      <c r="I52" s="119"/>
      <c r="J52" s="119"/>
      <c r="K52" s="119"/>
      <c r="L52" s="119"/>
      <c r="M52" s="119"/>
    </row>
    <row r="53" spans="1:13" ht="21.75" customHeight="1">
      <c r="A53" s="112" t="s">
        <v>15</v>
      </c>
      <c r="F53" s="56"/>
      <c r="G53" s="121"/>
      <c r="H53" s="56"/>
      <c r="I53" s="121"/>
      <c r="J53" s="56"/>
      <c r="K53" s="120"/>
      <c r="L53" s="56"/>
      <c r="M53" s="56"/>
    </row>
    <row r="54" spans="1:13" ht="21.75" customHeight="1">
      <c r="A54" s="46" t="s">
        <v>18</v>
      </c>
      <c r="B54" s="43"/>
      <c r="C54" s="43"/>
      <c r="D54" s="43"/>
      <c r="F54" s="188" t="s">
        <v>61</v>
      </c>
      <c r="G54" s="170"/>
      <c r="H54" s="170">
        <v>-101715</v>
      </c>
      <c r="I54" s="170"/>
      <c r="J54" s="188" t="s">
        <v>61</v>
      </c>
      <c r="K54" s="170"/>
      <c r="L54" s="170">
        <v>-101715</v>
      </c>
      <c r="M54" s="57"/>
    </row>
    <row r="55" spans="1:13" ht="21.75" customHeight="1">
      <c r="A55" s="59" t="s">
        <v>78</v>
      </c>
      <c r="B55" s="43"/>
      <c r="C55" s="43"/>
      <c r="D55" s="43"/>
      <c r="F55" s="188" t="s">
        <v>61</v>
      </c>
      <c r="G55" s="170"/>
      <c r="H55" s="170">
        <v>-20000000</v>
      </c>
      <c r="I55" s="170"/>
      <c r="J55" s="188" t="s">
        <v>61</v>
      </c>
      <c r="K55" s="170"/>
      <c r="L55" s="170">
        <v>-20000000</v>
      </c>
      <c r="M55" s="57"/>
    </row>
    <row r="56" spans="1:13" ht="21.75" customHeight="1">
      <c r="A56" s="59" t="s">
        <v>88</v>
      </c>
      <c r="B56" s="43"/>
      <c r="C56" s="43"/>
      <c r="D56" s="43"/>
      <c r="F56" s="170"/>
      <c r="G56" s="170"/>
      <c r="H56" s="170"/>
      <c r="I56" s="170"/>
      <c r="J56" s="170"/>
      <c r="K56" s="170"/>
      <c r="L56" s="170"/>
      <c r="M56" s="57"/>
    </row>
    <row r="57" spans="1:13" ht="21.75" customHeight="1">
      <c r="A57" s="48" t="s">
        <v>93</v>
      </c>
      <c r="B57" s="43" t="s">
        <v>95</v>
      </c>
      <c r="C57" s="43"/>
      <c r="D57" s="43"/>
      <c r="E57" s="43"/>
      <c r="F57" s="188">
        <v>-694200</v>
      </c>
      <c r="G57" s="170"/>
      <c r="H57" s="188">
        <v>-332100</v>
      </c>
      <c r="I57" s="170"/>
      <c r="J57" s="188">
        <v>-694200</v>
      </c>
      <c r="K57" s="170"/>
      <c r="L57" s="188">
        <v>-332100</v>
      </c>
      <c r="M57" s="57"/>
    </row>
    <row r="58" spans="1:13" s="43" customFormat="1" ht="21.75" customHeight="1">
      <c r="A58" s="13" t="s">
        <v>105</v>
      </c>
      <c r="F58" s="171">
        <f>SUM(F54:F57)</f>
        <v>-694200</v>
      </c>
      <c r="G58" s="169"/>
      <c r="H58" s="171">
        <f>SUM(H54:H57)</f>
        <v>-20433815</v>
      </c>
      <c r="I58" s="169"/>
      <c r="J58" s="171">
        <f>SUM(J54:J57)</f>
        <v>-694200</v>
      </c>
      <c r="K58" s="169"/>
      <c r="L58" s="171">
        <f>SUM(L54:L57)</f>
        <v>-20433815</v>
      </c>
      <c r="M58" s="123"/>
    </row>
    <row r="59" spans="1:13" ht="21.75" customHeight="1">
      <c r="A59" s="118"/>
      <c r="F59" s="172"/>
      <c r="G59" s="160"/>
      <c r="H59" s="172"/>
      <c r="I59" s="160"/>
      <c r="J59" s="172"/>
      <c r="K59" s="161"/>
      <c r="L59" s="172"/>
      <c r="M59" s="124"/>
    </row>
    <row r="60" spans="1:13" ht="21.75" customHeight="1">
      <c r="A60" s="111" t="s">
        <v>141</v>
      </c>
      <c r="F60" s="172"/>
      <c r="G60" s="160"/>
      <c r="H60" s="172"/>
      <c r="I60" s="160"/>
      <c r="J60" s="172"/>
      <c r="K60" s="161"/>
      <c r="L60" s="172"/>
      <c r="M60" s="124"/>
    </row>
    <row r="61" spans="1:13" ht="21.75" customHeight="1">
      <c r="A61" s="114" t="s">
        <v>89</v>
      </c>
      <c r="F61" s="211">
        <f>SUM(F58,F51,F35)</f>
        <v>-34528032</v>
      </c>
      <c r="G61" s="161"/>
      <c r="H61" s="211">
        <f>SUM(H58,H51,H35)</f>
        <v>29605333</v>
      </c>
      <c r="I61" s="161"/>
      <c r="J61" s="211">
        <f>SUM(J58,J51,J35)</f>
        <v>-31259885</v>
      </c>
      <c r="K61" s="161"/>
      <c r="L61" s="211">
        <f>SUM(L58,L51,L35)</f>
        <v>50885135</v>
      </c>
      <c r="M61" s="126"/>
    </row>
    <row r="62" spans="1:13" ht="21.75" customHeight="1">
      <c r="A62" s="114" t="s">
        <v>90</v>
      </c>
      <c r="F62" s="48"/>
      <c r="H62" s="48"/>
      <c r="J62" s="48"/>
      <c r="K62" s="48"/>
      <c r="L62" s="48"/>
      <c r="M62" s="126"/>
    </row>
    <row r="63" spans="1:13" ht="21.75" customHeight="1">
      <c r="A63" s="114" t="s">
        <v>93</v>
      </c>
      <c r="B63" s="48" t="s">
        <v>94</v>
      </c>
      <c r="F63" s="212">
        <v>-69522</v>
      </c>
      <c r="G63" s="160"/>
      <c r="H63" s="212">
        <v>-1070</v>
      </c>
      <c r="I63" s="160"/>
      <c r="J63" s="212">
        <v>-69522</v>
      </c>
      <c r="K63" s="161"/>
      <c r="L63" s="212">
        <v>-1070</v>
      </c>
      <c r="M63" s="126"/>
    </row>
    <row r="64" spans="1:13" ht="21.75" customHeight="1">
      <c r="A64" s="118" t="s">
        <v>140</v>
      </c>
      <c r="B64" s="118"/>
      <c r="F64" s="48"/>
      <c r="H64" s="48"/>
      <c r="J64" s="48"/>
      <c r="K64" s="48"/>
      <c r="L64" s="48"/>
      <c r="M64" s="125"/>
    </row>
    <row r="65" spans="1:13" ht="21.75" customHeight="1">
      <c r="A65" s="118"/>
      <c r="B65" s="118" t="s">
        <v>132</v>
      </c>
      <c r="F65" s="173">
        <f>SUM(F61:F63)</f>
        <v>-34597554</v>
      </c>
      <c r="G65" s="160"/>
      <c r="H65" s="173">
        <f>SUM(H61:H63)</f>
        <v>29604263</v>
      </c>
      <c r="I65" s="160"/>
      <c r="J65" s="173">
        <f>SUM(J61:J63)</f>
        <v>-31329407</v>
      </c>
      <c r="K65" s="169"/>
      <c r="L65" s="173">
        <f>SUM(L61:L63)</f>
        <v>50884065</v>
      </c>
      <c r="M65" s="125"/>
    </row>
    <row r="66" spans="1:13" ht="21.75" customHeight="1">
      <c r="A66" s="114" t="s">
        <v>106</v>
      </c>
      <c r="F66" s="212">
        <f>'BS2-3'!I10</f>
        <v>151275167</v>
      </c>
      <c r="G66" s="161"/>
      <c r="H66" s="212">
        <v>149833900</v>
      </c>
      <c r="I66" s="161"/>
      <c r="J66" s="212">
        <f>'BS2-3'!M10</f>
        <v>112946632</v>
      </c>
      <c r="K66" s="161"/>
      <c r="L66" s="212">
        <v>110996649</v>
      </c>
      <c r="M66" s="126"/>
    </row>
    <row r="67" spans="1:13" ht="21.75" customHeight="1" thickBot="1">
      <c r="A67" s="118" t="s">
        <v>107</v>
      </c>
      <c r="F67" s="174">
        <f>SUM(F65:F66)</f>
        <v>116677613</v>
      </c>
      <c r="G67" s="160"/>
      <c r="H67" s="174">
        <f>SUM(H65:H66)</f>
        <v>179438163</v>
      </c>
      <c r="I67" s="160"/>
      <c r="J67" s="174">
        <f>SUM(J65:J66)</f>
        <v>81617225</v>
      </c>
      <c r="K67" s="169"/>
      <c r="L67" s="174">
        <f>SUM(L65:L66)</f>
        <v>161880714</v>
      </c>
      <c r="M67" s="123"/>
    </row>
    <row r="68" spans="1:13" ht="21.75" customHeight="1" thickTop="1">
      <c r="A68" s="118"/>
      <c r="F68" s="123"/>
      <c r="G68" s="121"/>
      <c r="H68" s="123"/>
      <c r="I68" s="121"/>
      <c r="J68" s="123"/>
      <c r="K68" s="122"/>
      <c r="L68" s="123"/>
      <c r="M68" s="123"/>
    </row>
    <row r="69" spans="1:13" ht="21.75" customHeight="1">
      <c r="A69" s="112" t="s">
        <v>72</v>
      </c>
    </row>
    <row r="70" spans="1:13" ht="21.75" customHeight="1">
      <c r="A70" s="111" t="s">
        <v>135</v>
      </c>
      <c r="F70" s="48"/>
      <c r="H70" s="48"/>
      <c r="J70" s="48"/>
      <c r="K70" s="48"/>
      <c r="L70" s="48"/>
    </row>
    <row r="71" spans="1:13" ht="21.75" customHeight="1">
      <c r="A71" s="111"/>
      <c r="B71" s="48" t="s">
        <v>131</v>
      </c>
      <c r="F71" s="190">
        <v>5628664</v>
      </c>
      <c r="H71" s="190">
        <v>5858547</v>
      </c>
      <c r="J71" s="190">
        <v>5628664</v>
      </c>
      <c r="L71" s="190">
        <v>5826875</v>
      </c>
    </row>
    <row r="72" spans="1:13" ht="21.75" customHeight="1">
      <c r="A72" s="111" t="s">
        <v>123</v>
      </c>
      <c r="F72" s="199">
        <v>12626</v>
      </c>
      <c r="H72" s="190">
        <v>171958</v>
      </c>
      <c r="J72" s="199">
        <v>12626</v>
      </c>
      <c r="L72" s="190">
        <v>144224</v>
      </c>
    </row>
    <row r="73" spans="1:13" ht="21.75" customHeight="1">
      <c r="F73" s="194"/>
      <c r="G73" s="79"/>
      <c r="H73" s="194"/>
      <c r="I73" s="79"/>
      <c r="J73" s="194"/>
      <c r="K73" s="195"/>
      <c r="L73" s="194"/>
    </row>
    <row r="74" spans="1:13" ht="21.75" customHeight="1">
      <c r="F74" s="194"/>
      <c r="G74" s="79"/>
      <c r="H74" s="194"/>
      <c r="I74" s="79"/>
      <c r="J74" s="194"/>
    </row>
  </sheetData>
  <mergeCells count="18">
    <mergeCell ref="F40:H40"/>
    <mergeCell ref="J40:L40"/>
    <mergeCell ref="J7:L7"/>
    <mergeCell ref="J6:L6"/>
    <mergeCell ref="F45:L45"/>
    <mergeCell ref="F42:H42"/>
    <mergeCell ref="F43:H43"/>
    <mergeCell ref="J42:L42"/>
    <mergeCell ref="J43:L43"/>
    <mergeCell ref="F41:H41"/>
    <mergeCell ref="J41:L41"/>
    <mergeCell ref="J4:L4"/>
    <mergeCell ref="F5:H5"/>
    <mergeCell ref="J5:L5"/>
    <mergeCell ref="F9:L9"/>
    <mergeCell ref="F6:H6"/>
    <mergeCell ref="F4:H4"/>
    <mergeCell ref="F7:H7"/>
  </mergeCells>
  <phoneticPr fontId="0" type="noConversion"/>
  <pageMargins left="0.7" right="0.7" top="0.48" bottom="0.5" header="0.5" footer="0.5"/>
  <pageSetup paperSize="9" scale="85" firstPageNumber="9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BS2-3</vt:lpstr>
      <vt:lpstr>PL 4</vt:lpstr>
      <vt:lpstr>SCE 5-6</vt:lpstr>
      <vt:lpstr>SCE 7-8</vt:lpstr>
      <vt:lpstr>CF 9-10</vt:lpstr>
      <vt:lpstr>'BS2-3'!Print_Area</vt:lpstr>
      <vt:lpstr>'CF 9-10'!Print_Area</vt:lpstr>
      <vt:lpstr>'PL 4'!Print_Area</vt:lpstr>
      <vt:lpstr>'SCE 5-6'!Print_Area</vt:lpstr>
    </vt:vector>
  </TitlesOfParts>
  <Company>KPMG Advisory (Thailand)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Sarun, Khawplod</cp:lastModifiedBy>
  <cp:lastPrinted>2018-05-14T04:31:50Z</cp:lastPrinted>
  <dcterms:created xsi:type="dcterms:W3CDTF">2000-05-31T09:03:16Z</dcterms:created>
  <dcterms:modified xsi:type="dcterms:W3CDTF">2018-05-14T04:55:13Z</dcterms:modified>
</cp:coreProperties>
</file>